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New folder\"/>
    </mc:Choice>
  </mc:AlternateContent>
  <bookViews>
    <workbookView xWindow="0" yWindow="0" windowWidth="20490" windowHeight="7740" firstSheet="12" activeTab="15"/>
  </bookViews>
  <sheets>
    <sheet name="TO1A-2" sheetId="1" r:id="rId1"/>
    <sheet name="TOSUM1302" sheetId="2" r:id="rId2"/>
    <sheet name="ONT-2012-2" sheetId="3" r:id="rId3"/>
    <sheet name="ZR-1-1" sheetId="4" r:id="rId4"/>
    <sheet name="AX-3CGP-2-ah3" sheetId="5" r:id="rId5"/>
    <sheet name="АХ-3CGP-2-shab" sheetId="6" r:id="rId6"/>
    <sheet name="Niigmiin halamj" sheetId="7" r:id="rId7"/>
    <sheet name="daatgal2015-1-nd2015" sheetId="8" r:id="rId8"/>
    <sheet name="daatgal2015-1-nds2015" sheetId="9" r:id="rId9"/>
    <sheet name="daatgal2015-1-ndt15" sheetId="10" r:id="rId10"/>
    <sheet name="CPI" sheetId="11" r:id="rId11"/>
    <sheet name="Une_02" sheetId="12" r:id="rId12"/>
    <sheet name="ХАА une" sheetId="13" r:id="rId13"/>
    <sheet name="HUMAN-hvnam" sheetId="14" r:id="rId14"/>
    <sheet name="HUMAN-emd" sheetId="15" r:id="rId15"/>
    <sheet name="HUMAN-h-ovchin" sheetId="16" r:id="rId16"/>
    <sheet name="AY12015-2-GOLNER" sheetId="17" r:id="rId17"/>
    <sheet name="AY2015-2-NB" sheetId="18" r:id="rId18"/>
    <sheet name="GEMT2013-6-gemt2015" sheetId="19" r:id="rId19"/>
    <sheet name="GEMT2013-6-2015sum" sheetId="20" r:id="rId20"/>
    <sheet name="2-r uliral taniltsuulgad" sheetId="22" r:id="rId21"/>
    <sheet name="hudulmur_fund-ЖдҮ" sheetId="23" r:id="rId22"/>
    <sheet name="hudulmur_fund-4-ХЭдСАН" sheetId="24" r:id="rId23"/>
    <sheet name="hudulmur_fund-4-СХС-1" sheetId="25" r:id="rId24"/>
    <sheet name="hudulmur_fund-4-СХС-2" sheetId="26" r:id="rId25"/>
    <sheet name="teewer-2013-1-teewer" sheetId="27" r:id="rId26"/>
    <sheet name="ХАА-1" sheetId="28" r:id="rId27"/>
    <sheet name="ХАА-2" sheetId="29" r:id="rId28"/>
    <sheet name="ТТмэдээ-6sar-1" sheetId="30" r:id="rId29"/>
  </sheets>
  <externalReferences>
    <externalReference r:id="rId30"/>
    <externalReference r:id="rId31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30" l="1"/>
  <c r="J20" i="30" s="1"/>
  <c r="F20" i="30"/>
  <c r="E20" i="30"/>
  <c r="H20" i="30" s="1"/>
  <c r="D20" i="30"/>
  <c r="C20" i="30"/>
  <c r="I20" i="30" s="1"/>
  <c r="B20" i="30"/>
  <c r="I19" i="30"/>
  <c r="H19" i="30"/>
  <c r="I18" i="30"/>
  <c r="H18" i="30"/>
  <c r="I17" i="30"/>
  <c r="H17" i="30"/>
  <c r="I16" i="30"/>
  <c r="H16" i="30"/>
  <c r="I15" i="30"/>
  <c r="H15" i="30"/>
  <c r="I14" i="30"/>
  <c r="H14" i="30"/>
  <c r="I13" i="30"/>
  <c r="H13" i="30"/>
  <c r="I11" i="30"/>
  <c r="H11" i="30"/>
  <c r="I10" i="30"/>
  <c r="H10" i="30"/>
  <c r="J9" i="30"/>
  <c r="I9" i="30"/>
  <c r="I8" i="30"/>
  <c r="H8" i="30"/>
  <c r="I7" i="30"/>
  <c r="H7" i="30"/>
  <c r="I6" i="30"/>
  <c r="H6" i="30"/>
  <c r="I5" i="30"/>
  <c r="H5" i="30"/>
  <c r="N52" i="29" l="1"/>
  <c r="M52" i="29"/>
  <c r="L52" i="29"/>
  <c r="K52" i="29"/>
  <c r="J52" i="29"/>
  <c r="H52" i="29"/>
  <c r="G52" i="29"/>
  <c r="F52" i="29"/>
  <c r="E52" i="29"/>
  <c r="D52" i="29"/>
  <c r="I51" i="29"/>
  <c r="C51" i="29"/>
  <c r="I50" i="29"/>
  <c r="C50" i="29"/>
  <c r="I49" i="29"/>
  <c r="C49" i="29"/>
  <c r="I48" i="29"/>
  <c r="C48" i="29"/>
  <c r="I47" i="29"/>
  <c r="C47" i="29"/>
  <c r="I46" i="29"/>
  <c r="C46" i="29"/>
  <c r="I45" i="29"/>
  <c r="C45" i="29"/>
  <c r="I44" i="29"/>
  <c r="C44" i="29"/>
  <c r="I43" i="29"/>
  <c r="C43" i="29"/>
  <c r="I42" i="29"/>
  <c r="C42" i="29"/>
  <c r="I41" i="29"/>
  <c r="C41" i="29"/>
  <c r="I40" i="29"/>
  <c r="C40" i="29"/>
  <c r="I39" i="29"/>
  <c r="C39" i="29"/>
  <c r="I38" i="29"/>
  <c r="C38" i="29"/>
  <c r="C52" i="29" s="1"/>
  <c r="I37" i="29"/>
  <c r="I52" i="29" s="1"/>
  <c r="C37" i="29"/>
  <c r="R21" i="28"/>
  <c r="Q21" i="28"/>
  <c r="P21" i="28"/>
  <c r="O21" i="28"/>
  <c r="N21" i="28"/>
  <c r="M21" i="28"/>
  <c r="L21" i="28"/>
  <c r="K21" i="28"/>
  <c r="J21" i="28"/>
  <c r="I21" i="28"/>
  <c r="H21" i="28"/>
  <c r="G21" i="28" s="1"/>
  <c r="S21" i="28" s="1"/>
  <c r="F21" i="28"/>
  <c r="E21" i="28"/>
  <c r="T21" i="28" s="1"/>
  <c r="D21" i="28"/>
  <c r="C21" i="28"/>
  <c r="B21" i="28"/>
  <c r="T20" i="28"/>
  <c r="S20" i="28"/>
  <c r="M20" i="28"/>
  <c r="G20" i="28"/>
  <c r="T19" i="28"/>
  <c r="S19" i="28"/>
  <c r="M19" i="28"/>
  <c r="G19" i="28"/>
  <c r="T18" i="28"/>
  <c r="S18" i="28"/>
  <c r="M18" i="28"/>
  <c r="G18" i="28"/>
  <c r="T17" i="28"/>
  <c r="S17" i="28"/>
  <c r="M17" i="28"/>
  <c r="G17" i="28"/>
  <c r="T16" i="28"/>
  <c r="S16" i="28"/>
  <c r="M16" i="28"/>
  <c r="G16" i="28"/>
  <c r="T15" i="28"/>
  <c r="S15" i="28"/>
  <c r="M15" i="28"/>
  <c r="G15" i="28"/>
  <c r="T14" i="28"/>
  <c r="S14" i="28"/>
  <c r="M14" i="28"/>
  <c r="G14" i="28"/>
  <c r="T13" i="28"/>
  <c r="S13" i="28"/>
  <c r="M13" i="28"/>
  <c r="G13" i="28"/>
  <c r="T12" i="28"/>
  <c r="S12" i="28"/>
  <c r="M12" i="28"/>
  <c r="G12" i="28"/>
  <c r="T11" i="28"/>
  <c r="S11" i="28"/>
  <c r="M11" i="28"/>
  <c r="G11" i="28"/>
  <c r="T10" i="28"/>
  <c r="S10" i="28"/>
  <c r="M10" i="28"/>
  <c r="G10" i="28"/>
  <c r="T9" i="28"/>
  <c r="S9" i="28"/>
  <c r="M9" i="28"/>
  <c r="G9" i="28"/>
  <c r="T8" i="28"/>
  <c r="S8" i="28"/>
  <c r="M8" i="28"/>
  <c r="G8" i="28"/>
  <c r="T7" i="28"/>
  <c r="M7" i="28"/>
  <c r="G7" i="28"/>
  <c r="S7" i="28" s="1"/>
  <c r="T6" i="28"/>
  <c r="M6" i="28"/>
  <c r="G6" i="28"/>
  <c r="S6" i="28" s="1"/>
  <c r="E19" i="27"/>
  <c r="E18" i="27"/>
  <c r="E17" i="27"/>
  <c r="E16" i="27"/>
  <c r="E10" i="27"/>
  <c r="E9" i="27"/>
  <c r="E8" i="27"/>
  <c r="I45" i="26"/>
  <c r="H45" i="26"/>
  <c r="G45" i="26"/>
  <c r="F45" i="26"/>
  <c r="E45" i="26"/>
  <c r="C45" i="26"/>
  <c r="B45" i="26"/>
  <c r="D44" i="26"/>
  <c r="J44" i="26" s="1"/>
  <c r="D43" i="26"/>
  <c r="J43" i="26" s="1"/>
  <c r="D42" i="26"/>
  <c r="J42" i="26" s="1"/>
  <c r="J41" i="26"/>
  <c r="D41" i="26"/>
  <c r="D40" i="26"/>
  <c r="J40" i="26" s="1"/>
  <c r="J39" i="26"/>
  <c r="D39" i="26"/>
  <c r="D38" i="26"/>
  <c r="J38" i="26" s="1"/>
  <c r="D37" i="26"/>
  <c r="J37" i="26" s="1"/>
  <c r="D36" i="26"/>
  <c r="J36" i="26" s="1"/>
  <c r="D35" i="26"/>
  <c r="J35" i="26" s="1"/>
  <c r="D34" i="26"/>
  <c r="J34" i="26" s="1"/>
  <c r="J33" i="26"/>
  <c r="D33" i="26"/>
  <c r="D32" i="26"/>
  <c r="J32" i="26" s="1"/>
  <c r="D31" i="26"/>
  <c r="J31" i="26" s="1"/>
  <c r="D30" i="26"/>
  <c r="J30" i="26" s="1"/>
  <c r="G20" i="25"/>
  <c r="E20" i="25"/>
  <c r="D20" i="25"/>
  <c r="B20" i="25"/>
  <c r="C19" i="25"/>
  <c r="F19" i="25" s="1"/>
  <c r="C18" i="25"/>
  <c r="F18" i="25" s="1"/>
  <c r="C17" i="25"/>
  <c r="F17" i="25" s="1"/>
  <c r="C16" i="25"/>
  <c r="F16" i="25" s="1"/>
  <c r="C15" i="25"/>
  <c r="F15" i="25" s="1"/>
  <c r="C14" i="25"/>
  <c r="F14" i="25" s="1"/>
  <c r="C13" i="25"/>
  <c r="F13" i="25" s="1"/>
  <c r="C12" i="25"/>
  <c r="F12" i="25" s="1"/>
  <c r="C11" i="25"/>
  <c r="F11" i="25" s="1"/>
  <c r="C10" i="25"/>
  <c r="F10" i="25" s="1"/>
  <c r="C9" i="25"/>
  <c r="F9" i="25" s="1"/>
  <c r="C8" i="25"/>
  <c r="F8" i="25" s="1"/>
  <c r="C7" i="25"/>
  <c r="F7" i="25" s="1"/>
  <c r="C6" i="25"/>
  <c r="F6" i="25" s="1"/>
  <c r="C5" i="25"/>
  <c r="C20" i="25" s="1"/>
  <c r="J21" i="24"/>
  <c r="I21" i="24"/>
  <c r="I24" i="24" s="1"/>
  <c r="H21" i="24"/>
  <c r="G21" i="24"/>
  <c r="F21" i="24"/>
  <c r="E21" i="24"/>
  <c r="D21" i="24"/>
  <c r="C21" i="24"/>
  <c r="B21" i="24"/>
  <c r="I45" i="23"/>
  <c r="H45" i="23"/>
  <c r="F45" i="23"/>
  <c r="E45" i="23"/>
  <c r="C45" i="23"/>
  <c r="B45" i="23"/>
  <c r="J44" i="23"/>
  <c r="G44" i="23"/>
  <c r="D44" i="23"/>
  <c r="J43" i="23"/>
  <c r="G43" i="23"/>
  <c r="D43" i="23"/>
  <c r="J42" i="23"/>
  <c r="G42" i="23"/>
  <c r="D42" i="23"/>
  <c r="J41" i="23"/>
  <c r="G41" i="23"/>
  <c r="D41" i="23"/>
  <c r="J40" i="23"/>
  <c r="G40" i="23"/>
  <c r="D40" i="23"/>
  <c r="J39" i="23"/>
  <c r="J45" i="23" s="1"/>
  <c r="G39" i="23"/>
  <c r="D39" i="23"/>
  <c r="J38" i="23"/>
  <c r="G38" i="23"/>
  <c r="G45" i="23" s="1"/>
  <c r="D38" i="23"/>
  <c r="D45" i="23" s="1"/>
  <c r="J45" i="26" l="1"/>
  <c r="D45" i="26"/>
  <c r="F5" i="25"/>
  <c r="F20" i="25" s="1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B21" i="20"/>
  <c r="D20" i="20"/>
  <c r="D19" i="20"/>
  <c r="C19" i="20" s="1"/>
  <c r="D18" i="20"/>
  <c r="C18" i="20"/>
  <c r="D17" i="20"/>
  <c r="C17" i="20" s="1"/>
  <c r="D16" i="20"/>
  <c r="C16" i="20"/>
  <c r="D15" i="20"/>
  <c r="C15" i="20" s="1"/>
  <c r="D14" i="20"/>
  <c r="C14" i="20"/>
  <c r="D13" i="20"/>
  <c r="C13" i="20" s="1"/>
  <c r="D12" i="20"/>
  <c r="C12" i="20"/>
  <c r="D11" i="20"/>
  <c r="C11" i="20" s="1"/>
  <c r="D10" i="20"/>
  <c r="C10" i="20"/>
  <c r="D9" i="20"/>
  <c r="C9" i="20" s="1"/>
  <c r="D8" i="20"/>
  <c r="C8" i="20"/>
  <c r="D7" i="20"/>
  <c r="C7" i="20" s="1"/>
  <c r="D6" i="20"/>
  <c r="C6" i="20"/>
  <c r="D5" i="20"/>
  <c r="D21" i="20" s="1"/>
  <c r="C21" i="20" s="1"/>
  <c r="E34" i="19"/>
  <c r="E33" i="19"/>
  <c r="E32" i="19"/>
  <c r="E31" i="19"/>
  <c r="E30" i="19"/>
  <c r="E29" i="19"/>
  <c r="E28" i="19"/>
  <c r="E27" i="19"/>
  <c r="E25" i="19"/>
  <c r="E24" i="19"/>
  <c r="E23" i="19"/>
  <c r="E22" i="19"/>
  <c r="E21" i="19"/>
  <c r="E18" i="19"/>
  <c r="E16" i="19"/>
  <c r="E15" i="19"/>
  <c r="E14" i="19"/>
  <c r="E13" i="19"/>
  <c r="E9" i="19"/>
  <c r="D6" i="19"/>
  <c r="D35" i="19" s="1"/>
  <c r="C6" i="19"/>
  <c r="C35" i="19" s="1"/>
  <c r="E5" i="19"/>
  <c r="C5" i="20" l="1"/>
  <c r="E35" i="19"/>
  <c r="E6" i="19"/>
  <c r="E16" i="18"/>
  <c r="E15" i="18"/>
  <c r="D14" i="18"/>
  <c r="E14" i="18" s="1"/>
  <c r="C14" i="18"/>
  <c r="E13" i="18"/>
  <c r="E12" i="18"/>
  <c r="E11" i="18"/>
  <c r="D10" i="18"/>
  <c r="E10" i="18" s="1"/>
  <c r="C10" i="18"/>
  <c r="E9" i="18"/>
  <c r="E7" i="18"/>
  <c r="D6" i="18"/>
  <c r="E6" i="18" s="1"/>
  <c r="C6" i="18"/>
  <c r="C5" i="18" s="1"/>
  <c r="F24" i="17"/>
  <c r="F23" i="17"/>
  <c r="F22" i="17"/>
  <c r="F21" i="17"/>
  <c r="F20" i="17"/>
  <c r="F18" i="17"/>
  <c r="F17" i="17"/>
  <c r="F16" i="17"/>
  <c r="F15" i="17"/>
  <c r="F14" i="17"/>
  <c r="F13" i="17"/>
  <c r="F12" i="17"/>
  <c r="F11" i="17"/>
  <c r="F10" i="17"/>
  <c r="F9" i="17"/>
  <c r="F8" i="17"/>
  <c r="F6" i="17"/>
  <c r="F5" i="17"/>
  <c r="J23" i="16"/>
  <c r="D23" i="16"/>
  <c r="I21" i="16"/>
  <c r="I20" i="16"/>
  <c r="H19" i="16"/>
  <c r="J18" i="16"/>
  <c r="I18" i="16"/>
  <c r="J17" i="16"/>
  <c r="I17" i="16"/>
  <c r="D17" i="16"/>
  <c r="J16" i="16"/>
  <c r="I16" i="16"/>
  <c r="F16" i="16"/>
  <c r="J15" i="16"/>
  <c r="I15" i="16"/>
  <c r="H15" i="16"/>
  <c r="I14" i="16"/>
  <c r="H14" i="16"/>
  <c r="J13" i="16"/>
  <c r="H13" i="16"/>
  <c r="J12" i="16"/>
  <c r="H12" i="16"/>
  <c r="J11" i="16"/>
  <c r="H11" i="16"/>
  <c r="J10" i="16"/>
  <c r="I10" i="16"/>
  <c r="J9" i="16"/>
  <c r="I9" i="16"/>
  <c r="D9" i="16"/>
  <c r="J7" i="16"/>
  <c r="I7" i="16"/>
  <c r="D7" i="16"/>
  <c r="J6" i="16"/>
  <c r="I6" i="16"/>
  <c r="F6" i="16"/>
  <c r="G5" i="16"/>
  <c r="H22" i="16" s="1"/>
  <c r="E5" i="16"/>
  <c r="F19" i="16" s="1"/>
  <c r="C5" i="16"/>
  <c r="D16" i="16" s="1"/>
  <c r="C34" i="16"/>
  <c r="E34" i="16"/>
  <c r="F40" i="16" s="1"/>
  <c r="G34" i="16"/>
  <c r="I34" i="16"/>
  <c r="J34" i="16"/>
  <c r="D35" i="16"/>
  <c r="D34" i="16" s="1"/>
  <c r="H35" i="16"/>
  <c r="H34" i="16" s="1"/>
  <c r="I35" i="16"/>
  <c r="J35" i="16"/>
  <c r="D36" i="16"/>
  <c r="F36" i="16"/>
  <c r="H36" i="16"/>
  <c r="I36" i="16"/>
  <c r="J36" i="16"/>
  <c r="D37" i="16"/>
  <c r="F37" i="16"/>
  <c r="H37" i="16"/>
  <c r="D38" i="16"/>
  <c r="F38" i="16"/>
  <c r="H38" i="16"/>
  <c r="I38" i="16"/>
  <c r="J38" i="16"/>
  <c r="D39" i="16"/>
  <c r="F39" i="16"/>
  <c r="H39" i="16"/>
  <c r="I39" i="16"/>
  <c r="J39" i="16"/>
  <c r="D40" i="16"/>
  <c r="H40" i="16"/>
  <c r="J40" i="16"/>
  <c r="D41" i="16"/>
  <c r="H41" i="16"/>
  <c r="J41" i="16"/>
  <c r="D42" i="16"/>
  <c r="H42" i="16"/>
  <c r="J42" i="16"/>
  <c r="D43" i="16"/>
  <c r="H43" i="16"/>
  <c r="I43" i="16"/>
  <c r="D44" i="16"/>
  <c r="H44" i="16"/>
  <c r="I44" i="16"/>
  <c r="J44" i="16"/>
  <c r="D45" i="16"/>
  <c r="H45" i="16"/>
  <c r="I45" i="16"/>
  <c r="J45" i="16"/>
  <c r="D46" i="16"/>
  <c r="F46" i="16"/>
  <c r="H46" i="16"/>
  <c r="I46" i="16"/>
  <c r="J46" i="16"/>
  <c r="D47" i="16"/>
  <c r="F47" i="16"/>
  <c r="H47" i="16"/>
  <c r="I47" i="16"/>
  <c r="J47" i="16"/>
  <c r="D48" i="16"/>
  <c r="H48" i="16"/>
  <c r="D49" i="16"/>
  <c r="F49" i="16"/>
  <c r="H49" i="16"/>
  <c r="I49" i="16"/>
  <c r="D50" i="16"/>
  <c r="F50" i="16"/>
  <c r="H50" i="16"/>
  <c r="I50" i="16"/>
  <c r="D51" i="16"/>
  <c r="F51" i="16"/>
  <c r="H51" i="16"/>
  <c r="D52" i="16"/>
  <c r="F52" i="16"/>
  <c r="H52" i="16"/>
  <c r="J52" i="16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M20" i="14"/>
  <c r="L20" i="14"/>
  <c r="K20" i="14"/>
  <c r="J20" i="14"/>
  <c r="I20" i="14"/>
  <c r="H20" i="14"/>
  <c r="G20" i="14"/>
  <c r="F20" i="14"/>
  <c r="E20" i="14"/>
  <c r="D20" i="14"/>
  <c r="C20" i="14"/>
  <c r="B20" i="14"/>
  <c r="M11" i="12" a="1"/>
  <c r="M11" i="12" s="1"/>
  <c r="M4" i="12" a="1"/>
  <c r="M4" i="12" s="1"/>
  <c r="F47" i="10"/>
  <c r="F46" i="10"/>
  <c r="F45" i="10"/>
  <c r="F44" i="10"/>
  <c r="E42" i="10"/>
  <c r="F42" i="10" s="1"/>
  <c r="D42" i="10"/>
  <c r="C42" i="10"/>
  <c r="F41" i="10"/>
  <c r="F40" i="10"/>
  <c r="F39" i="10"/>
  <c r="F37" i="10"/>
  <c r="E37" i="10"/>
  <c r="D37" i="10"/>
  <c r="C37" i="10"/>
  <c r="G19" i="9"/>
  <c r="F19" i="9"/>
  <c r="G18" i="9"/>
  <c r="F18" i="9"/>
  <c r="G17" i="9"/>
  <c r="F17" i="9"/>
  <c r="G16" i="9"/>
  <c r="F16" i="9"/>
  <c r="G15" i="9"/>
  <c r="F15" i="9"/>
  <c r="F13" i="9"/>
  <c r="E13" i="9"/>
  <c r="D13" i="9"/>
  <c r="C13" i="9"/>
  <c r="G13" i="9" s="1"/>
  <c r="G12" i="9"/>
  <c r="F12" i="9"/>
  <c r="G11" i="9"/>
  <c r="F11" i="9"/>
  <c r="G10" i="9"/>
  <c r="F10" i="9"/>
  <c r="G9" i="9"/>
  <c r="F9" i="9"/>
  <c r="G8" i="9"/>
  <c r="F8" i="9"/>
  <c r="E6" i="9"/>
  <c r="G6" i="9" s="1"/>
  <c r="D6" i="9"/>
  <c r="C6" i="9"/>
  <c r="F49" i="8"/>
  <c r="G49" i="8" s="1"/>
  <c r="E49" i="8"/>
  <c r="D49" i="8"/>
  <c r="C49" i="8"/>
  <c r="B49" i="8"/>
  <c r="G48" i="8"/>
  <c r="D48" i="8"/>
  <c r="G47" i="8"/>
  <c r="D47" i="8"/>
  <c r="G46" i="8"/>
  <c r="D46" i="8"/>
  <c r="G45" i="8"/>
  <c r="D45" i="8"/>
  <c r="G44" i="8"/>
  <c r="D44" i="8"/>
  <c r="G43" i="8"/>
  <c r="D43" i="8"/>
  <c r="G42" i="8"/>
  <c r="D42" i="8"/>
  <c r="G41" i="8"/>
  <c r="D41" i="8"/>
  <c r="G40" i="8"/>
  <c r="D40" i="8"/>
  <c r="G39" i="8"/>
  <c r="D39" i="8"/>
  <c r="G38" i="8"/>
  <c r="D38" i="8"/>
  <c r="G37" i="8"/>
  <c r="D37" i="8"/>
  <c r="G36" i="8"/>
  <c r="D36" i="8"/>
  <c r="G35" i="8"/>
  <c r="D35" i="8"/>
  <c r="G34" i="8"/>
  <c r="D34" i="8"/>
  <c r="D5" i="18" l="1"/>
  <c r="E5" i="18" s="1"/>
  <c r="I5" i="16"/>
  <c r="H6" i="16"/>
  <c r="F7" i="16"/>
  <c r="F5" i="16" s="1"/>
  <c r="D8" i="16"/>
  <c r="F9" i="16"/>
  <c r="D10" i="16"/>
  <c r="H16" i="16"/>
  <c r="F17" i="16"/>
  <c r="D18" i="16"/>
  <c r="D20" i="16"/>
  <c r="D21" i="16"/>
  <c r="D22" i="16"/>
  <c r="F23" i="16"/>
  <c r="J5" i="16"/>
  <c r="H7" i="16"/>
  <c r="F8" i="16"/>
  <c r="H9" i="16"/>
  <c r="F10" i="16"/>
  <c r="D11" i="16"/>
  <c r="D12" i="16"/>
  <c r="D13" i="16"/>
  <c r="D14" i="16"/>
  <c r="D15" i="16"/>
  <c r="H17" i="16"/>
  <c r="F18" i="16"/>
  <c r="D19" i="16"/>
  <c r="F20" i="16"/>
  <c r="F21" i="16"/>
  <c r="F22" i="16"/>
  <c r="H23" i="16"/>
  <c r="D6" i="16"/>
  <c r="D5" i="16" s="1"/>
  <c r="H8" i="16"/>
  <c r="H10" i="16"/>
  <c r="F11" i="16"/>
  <c r="F12" i="16"/>
  <c r="F13" i="16"/>
  <c r="F14" i="16"/>
  <c r="F15" i="16"/>
  <c r="H18" i="16"/>
  <c r="H20" i="16"/>
  <c r="H21" i="16"/>
  <c r="F45" i="16"/>
  <c r="F35" i="16"/>
  <c r="F48" i="16"/>
  <c r="F44" i="16"/>
  <c r="F43" i="16"/>
  <c r="F42" i="16"/>
  <c r="F41" i="16"/>
  <c r="F6" i="9"/>
  <c r="H5" i="16" l="1"/>
  <c r="F34" i="16"/>
  <c r="E28" i="7"/>
  <c r="E13" i="7"/>
  <c r="D13" i="7"/>
  <c r="E7" i="7"/>
  <c r="D7" i="7"/>
  <c r="B60" i="6"/>
  <c r="C59" i="6" s="1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60" i="6" s="1"/>
  <c r="E22" i="5"/>
  <c r="D22" i="5"/>
  <c r="F22" i="5" s="1"/>
  <c r="B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O13" i="4"/>
  <c r="P13" i="4" s="1"/>
  <c r="N13" i="4"/>
  <c r="P12" i="4"/>
  <c r="O12" i="4"/>
  <c r="N12" i="4"/>
  <c r="O11" i="4"/>
  <c r="P11" i="4" s="1"/>
  <c r="N11" i="4"/>
  <c r="O10" i="4"/>
  <c r="P10" i="4" s="1"/>
  <c r="N10" i="4"/>
  <c r="O9" i="4"/>
  <c r="P9" i="4" s="1"/>
  <c r="N9" i="4"/>
  <c r="P8" i="4"/>
  <c r="O8" i="4"/>
  <c r="N8" i="4"/>
  <c r="O7" i="4"/>
  <c r="P7" i="4" s="1"/>
  <c r="N7" i="4"/>
  <c r="O6" i="4"/>
  <c r="P6" i="4" s="1"/>
  <c r="N6" i="4"/>
  <c r="F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D5" i="3"/>
  <c r="E5" i="3" s="1"/>
  <c r="C5" i="3"/>
  <c r="F22" i="2"/>
  <c r="G22" i="2" s="1"/>
  <c r="E22" i="2"/>
  <c r="D22" i="2"/>
  <c r="C22" i="2"/>
  <c r="B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35" i="1"/>
  <c r="F35" i="1"/>
  <c r="G30" i="1"/>
  <c r="F30" i="1"/>
  <c r="E29" i="1"/>
  <c r="G29" i="1" s="1"/>
  <c r="D29" i="1"/>
  <c r="F29" i="1" s="1"/>
  <c r="G28" i="1"/>
  <c r="G27" i="1"/>
  <c r="F27" i="1"/>
  <c r="E25" i="1"/>
  <c r="F25" i="1" s="1"/>
  <c r="D25" i="1"/>
  <c r="F24" i="1"/>
  <c r="G20" i="1"/>
  <c r="F20" i="1"/>
  <c r="G19" i="1"/>
  <c r="G18" i="1"/>
  <c r="F18" i="1"/>
  <c r="E17" i="1"/>
  <c r="G17" i="1" s="1"/>
  <c r="D17" i="1"/>
  <c r="G16" i="1"/>
  <c r="G15" i="1"/>
  <c r="F15" i="1"/>
  <c r="G13" i="1"/>
  <c r="F13" i="1"/>
  <c r="G9" i="1"/>
  <c r="F9" i="1"/>
  <c r="E8" i="1"/>
  <c r="G8" i="1" s="1"/>
  <c r="D8" i="1"/>
  <c r="F8" i="1" s="1"/>
  <c r="D7" i="1"/>
  <c r="D6" i="1"/>
  <c r="D5" i="1" s="1"/>
  <c r="D34" i="1" s="1"/>
  <c r="D36" i="1" s="1"/>
  <c r="G25" i="1" l="1"/>
  <c r="E7" i="1"/>
  <c r="F17" i="1"/>
  <c r="G7" i="1" l="1"/>
  <c r="F7" i="1"/>
  <c r="E6" i="1"/>
  <c r="G6" i="1" l="1"/>
  <c r="F6" i="1"/>
  <c r="E5" i="1"/>
  <c r="E34" i="1" l="1"/>
  <c r="G5" i="1"/>
  <c r="F5" i="1"/>
  <c r="E36" i="1" l="1"/>
  <c r="G34" i="1"/>
  <c r="F34" i="1"/>
  <c r="G36" i="1" l="1"/>
  <c r="F36" i="1"/>
</calcChain>
</file>

<file path=xl/sharedStrings.xml><?xml version="1.0" encoding="utf-8"?>
<sst xmlns="http://schemas.openxmlformats.org/spreadsheetml/2006/main" count="1337" uniqueCount="666">
  <si>
    <t>ÎÐÎÍ ÍÓÒÃÈÉÍ ÒªÑÂÈÉÍ ÎÐËÎÃÛÍ Ã¯ÉÖÝÒÃÝËÈÉÍ ÌÝÄÝÝ</t>
  </si>
  <si>
    <t xml:space="preserve">   2015.07.09</t>
  </si>
  <si>
    <t xml:space="preserve">        /ìÿí.òºã/</t>
  </si>
  <si>
    <t>¯ç¿¿ëýëò</t>
  </si>
  <si>
    <t>ìºð</t>
  </si>
  <si>
    <t>2014 îíû</t>
  </si>
  <si>
    <t>2015 îíû</t>
  </si>
  <si>
    <t xml:space="preserve"> 15/14</t>
  </si>
  <si>
    <t>ìºí ¿åä</t>
  </si>
  <si>
    <t>òºë</t>
  </si>
  <si>
    <t>ã¿éö</t>
  </si>
  <si>
    <t>õóâü</t>
  </si>
  <si>
    <t>Íèéò îðëîãî /òóñëàìæèéí ä¿í/</t>
  </si>
  <si>
    <t xml:space="preserve">  À.ÓÐÑÃÀË ÎÐËÎÃÎ</t>
  </si>
  <si>
    <t xml:space="preserve">   I.ÒÀÒÂÀÐÛÍ ÎÐËÎÃÎ </t>
  </si>
  <si>
    <t xml:space="preserve">   1.1 Õ¿í àìûí îðëîãûí àëáàí òàòâàð</t>
  </si>
  <si>
    <t xml:space="preserve">   1.1 Öàëèí õºëñ áîëîí ò¿¿íòýé àäèëòãàõ îðëîãûí òàòâàð </t>
  </si>
  <si>
    <t>Хувь хүний орлогын албан татварын буцаалт</t>
  </si>
  <si>
    <t xml:space="preserve">   1.2 Õóâèàðèà àæ àõóé ýðõýëñíèé                                    </t>
  </si>
  <si>
    <t xml:space="preserve">   1.3 Хөрөнгө борлуулсаны                                </t>
  </si>
  <si>
    <t xml:space="preserve">   1.4 Îðëîãûã íü òîäîðõîéëîõ áîëîìæã¿é      èðãýíèé  </t>
  </si>
  <si>
    <t xml:space="preserve">   1.5 Áóñàä òàòâàð</t>
  </si>
  <si>
    <t xml:space="preserve">  2.Хөрөнгийн òàòâàð/ҮХХболон буу/</t>
  </si>
  <si>
    <t xml:space="preserve">  3. Àâòî òýýâðèéí õýðýãñëèéí </t>
  </si>
  <si>
    <t xml:space="preserve">  4. Áóñàä  òàòâàð</t>
  </si>
  <si>
    <t xml:space="preserve">  4.1 Óëñûí òýìäýãòèéí</t>
  </si>
  <si>
    <t xml:space="preserve">  4.2 Àøèãò ìàëòìàë íººöèéí</t>
  </si>
  <si>
    <t xml:space="preserve">  4.3 Ãàçðûí òºëáºð</t>
  </si>
  <si>
    <t xml:space="preserve">  4.5 Àãíóóðûí íººöèéí</t>
  </si>
  <si>
    <t xml:space="preserve"> 4.6 Óñíû òºëáºð</t>
  </si>
  <si>
    <t xml:space="preserve"> 4.7 Ëèöåíöèéí òºëáºð</t>
  </si>
  <si>
    <t xml:space="preserve">  4.6.Áóñàä</t>
  </si>
  <si>
    <t>II.ÒÀÒÂÀÐÛÍ  ÁÓÑ ÎÐËÎÃÎ</t>
  </si>
  <si>
    <t xml:space="preserve">  2.1 Òºñºâò áàéãóóëëàãûí ººðèéí  îðëîãî </t>
  </si>
  <si>
    <t xml:space="preserve">  2.2 Áóñàä íýð çààãäààã¿é     </t>
  </si>
  <si>
    <t xml:space="preserve">   Á. ÕªÐªÍÃÈÉÍ ÎÐËÎÃÎ</t>
  </si>
  <si>
    <t>Â.ÒÓÑËÀÌÆÈÉÍ ÎÐËÎÃÎ</t>
  </si>
  <si>
    <t xml:space="preserve">   1.Óëñûí òºñâººñ àâñàí ñàíõ¿¿ãèéí äýìæëýã</t>
  </si>
  <si>
    <t xml:space="preserve">  Òóñãàé çîðèóëàëòûí øèëæ¿¿ëãýýñ ñàíõ¿¿æèõ</t>
  </si>
  <si>
    <t>Îðîí íóòãèéí õºãæëèéí íýãäñýí ñàíãèéí îðëîãûí øèëæ¿¿ëãýýñ ñàíõ¿¿æèõ</t>
  </si>
  <si>
    <t xml:space="preserve">   2. Àéìãààñ  àâñàí ñàíõ¿¿ãèéí äýìæëýã</t>
  </si>
  <si>
    <t xml:space="preserve">Îðîí íóòãèéí òºñâèéí îðëîãî /òóñëàìæèéí îðëîãî îðîîã¿é / </t>
  </si>
  <si>
    <t>Óëñûí òºñºâò òºâëºð¿¿ëæ  áàéãàà îðëîãî</t>
  </si>
  <si>
    <t xml:space="preserve">  Àéìãèéí íèéò îðëîãî </t>
  </si>
  <si>
    <t>ÒªÑÂÈÉÍ ÎÐËÎÃÛÍ ÒªËªÂËªÃªªÍÈÉ ÁÈÅËÝËÒ</t>
  </si>
  <si>
    <t xml:space="preserve">   2015.07.08</t>
  </si>
  <si>
    <t xml:space="preserve">                                    /ìÿí.òºã/</t>
  </si>
  <si>
    <t>Ñóìä</t>
  </si>
  <si>
    <t xml:space="preserve"> Æèëèéí ýõíýýñ</t>
  </si>
  <si>
    <t>6- ð ñàð</t>
  </si>
  <si>
    <t>Äýëãýðöîãò</t>
  </si>
  <si>
    <t xml:space="preserve">Äýðýí </t>
  </si>
  <si>
    <t>Ãîâü-Óãòààë</t>
  </si>
  <si>
    <t>Öàãààíäýëãýð</t>
  </si>
  <si>
    <t>Áàÿíæàðãàëàí</t>
  </si>
  <si>
    <t>ªíäºðøèë</t>
  </si>
  <si>
    <t>Ãóðâàíñàéõàí</t>
  </si>
  <si>
    <t>ªëçèéò</t>
  </si>
  <si>
    <t>Õóëä</t>
  </si>
  <si>
    <t>Ëóóñ</t>
  </si>
  <si>
    <t>Äýëãýðõàíãàé</t>
  </si>
  <si>
    <t>Ñàéõàí-Îâîî</t>
  </si>
  <si>
    <t>Ýðäýíýäàëàé</t>
  </si>
  <si>
    <t>Ñàéíöàãààí</t>
  </si>
  <si>
    <t>Àäààöàã</t>
  </si>
  <si>
    <t>Äóíäãîâü</t>
  </si>
  <si>
    <t>Ä¿í</t>
  </si>
  <si>
    <t>ÎÐÎÍ ÍÓÒÃÈÉÍ ÒªÑÂÈÉÍ ÇÀÐËÀÃÛÍ Ã¯ÉÖÝÒÃÝË</t>
  </si>
  <si>
    <t>2015.07.09                                                                                        /ìÿí.òºã/</t>
  </si>
  <si>
    <t>2014 îíû ìºí ¿åä</t>
  </si>
  <si>
    <t xml:space="preserve">      2015 îíû </t>
  </si>
  <si>
    <t>15/14 õóâü</t>
  </si>
  <si>
    <t>Òºë</t>
  </si>
  <si>
    <t>Ã¿éö</t>
  </si>
  <si>
    <t>Îðîí íóòãèéí òºñâèéí áàéãóóëëàãûí çàðëàãûí ä¿í</t>
  </si>
  <si>
    <t xml:space="preserve">        -Цалин хөлс болон нэмэгдэл урамшил</t>
  </si>
  <si>
    <t xml:space="preserve">         -Àæèë îëãîã÷îîñ íèéãìèéí äààòãàëä òºëºõ øèìòãýë</t>
  </si>
  <si>
    <t xml:space="preserve">      -Байр ашиглалттай холбоотой тогтмол зардал</t>
  </si>
  <si>
    <t xml:space="preserve">       -Хангамж бараа материалын зардал</t>
  </si>
  <si>
    <t xml:space="preserve">       -Норматив зардал</t>
  </si>
  <si>
    <t xml:space="preserve">       -Эд хогшил урсгал засварын зардал</t>
  </si>
  <si>
    <t xml:space="preserve">      -Томилолтын зардал</t>
  </si>
  <si>
    <t xml:space="preserve">      -Бусдаар гүйцэтгүүлсэн ажил үйлчилгээний төлбөр хураамж</t>
  </si>
  <si>
    <t xml:space="preserve">      -Бараа үйлчилгээний бусад зардал</t>
  </si>
  <si>
    <t xml:space="preserve">      -Засгийн газрын дотоод шилжүүлэг</t>
  </si>
  <si>
    <t xml:space="preserve">        -Бусад урсгал шилжүүлэг</t>
  </si>
  <si>
    <t>Хөрөнгө оруулалт</t>
  </si>
  <si>
    <t xml:space="preserve">          Áàíêíû êàññûí îðëîãî, çàðëàãà, çýýë õàäãàëàìæèéí</t>
  </si>
  <si>
    <t xml:space="preserve">  ìýäýý</t>
  </si>
  <si>
    <t xml:space="preserve"> 2015-07-07                                                                                                                                 </t>
  </si>
  <si>
    <t xml:space="preserve"> /сая. òºã /</t>
  </si>
  <si>
    <t>ä/ä</t>
  </si>
  <si>
    <t>Ìîíãîë áàíê</t>
  </si>
  <si>
    <t xml:space="preserve">ÕÀÀÍ áàíê </t>
  </si>
  <si>
    <t>ÕÀÑ áàíê</t>
  </si>
  <si>
    <t>Капитал áàíê</t>
  </si>
  <si>
    <t>Төрийн банк</t>
  </si>
  <si>
    <t>Ä¯Í</t>
  </si>
  <si>
    <t xml:space="preserve"> 15/14 õóâü</t>
  </si>
  <si>
    <t>Îðëîãî</t>
  </si>
  <si>
    <t>Ìîíãîë áàíêíààñ àâñàí</t>
  </si>
  <si>
    <t>Öýâýð îðëîãî</t>
  </si>
  <si>
    <t>Çàðëàãà</t>
  </si>
  <si>
    <t>Ìîíãîë áàíêèíä ºãñºí</t>
  </si>
  <si>
    <t>Öýâýð çàðëàãà</t>
  </si>
  <si>
    <t>Çýýëèéí ºðèéí ¿ëäýãäýë</t>
  </si>
  <si>
    <t>¯¿íýýñ: õóãàöàà õýòýðñýí çýýë</t>
  </si>
  <si>
    <t>×àíàðã¿é çýýë</t>
  </si>
  <si>
    <t>Èðãýäèéí õóâèéí õàäãàëàìæèéí ¿ëäýãäýë</t>
  </si>
  <si>
    <t>ÀÉÌÃÈÉÍ Á¯ÐÒÃÝËÒÝÉ ÀÆÈËÃ¯É×¯¯ÄÈÉÍ ÌÝÄÝÝ</t>
  </si>
  <si>
    <t>2015.07.06</t>
  </si>
  <si>
    <t>Ñóì</t>
  </si>
  <si>
    <t>Îíû ýõíèé õºäºëìºðèéí íàñíû õ¿í àì</t>
  </si>
  <si>
    <t>Òàéëàíò ñàðûí ýõýíä áàéñàí àæèëã¿é÷¿¿ä</t>
  </si>
  <si>
    <t>Òàéëàíò ñàðûí ýöýñò áàéãàà àæèëã¿é÷¿¿ä</t>
  </si>
  <si>
    <t>¯¿íýýñ ýìýãòýé</t>
  </si>
  <si>
    <t>Õºäºëìºðèéí íàñíû 10000 õ¿íä íîãäîõ àæèëã¿é÷¿¿ä</t>
  </si>
  <si>
    <t xml:space="preserve"> Аæëûí áàéðíû çóó÷ëàë</t>
  </si>
  <si>
    <t xml:space="preserve"> 2015.07.06</t>
  </si>
  <si>
    <t>Ýäèéí çàñãèéí ñàëáàðûí àíãèëàë</t>
  </si>
  <si>
    <t>Зуучлагдан орсон àæëûí áàéðíû òîî</t>
  </si>
  <si>
    <t>Ýäèéí çàñãèéí ñàëáàðûí ýçëýõ õóâü</t>
  </si>
  <si>
    <t>ÕÀÀ, àí àãíóóð, îéí àæ àõóé</t>
  </si>
  <si>
    <t>Óóë óóðõàé îëáîðëîõ ¿éëäâýð</t>
  </si>
  <si>
    <t>Áîëîâñðóóëàõ àæ  ¿éëäâýð</t>
  </si>
  <si>
    <t>Öàõèëãààí ýð÷èì õ¿÷, õèé, уур агааржуулалт</t>
  </si>
  <si>
    <t>Усан хангамж, бохир ус, зайлуулах систем, хог</t>
  </si>
  <si>
    <t>Áàðèëãà</t>
  </si>
  <si>
    <t>Áººíèé áà æèæèãëýí õóäàëäàà</t>
  </si>
  <si>
    <t>Тээвэр ба агуулахын үйл ажиллагаа</t>
  </si>
  <si>
    <t>Çî÷èä áóóäàë, çîîãèéí ãàçàð</t>
  </si>
  <si>
    <t>Мэдээлэл холбоо</t>
  </si>
  <si>
    <t>Ñàíõ¿¿ãèéí áолон даатгалын үйл ажиллагаа</t>
  </si>
  <si>
    <t>¯ë õºäëºõ õºðºíãийн үйл ажиллагаа</t>
  </si>
  <si>
    <t>Мэргэжлийн шинжлэх ухаан болон техникийн үйл ажиллагаа</t>
  </si>
  <si>
    <t>Удирдлагын болон дэмжлэг үзүүлэх үйл ажиллагаа</t>
  </si>
  <si>
    <t>Төрийн удирдлага ба батлан хамгаалах үйл ажиллагаа</t>
  </si>
  <si>
    <t>Áîëîâñðîë</t>
  </si>
  <si>
    <t>Хүний эð¿¿ë ìýíä ба íèéãìèéí õàëàìæèéí ¿éë àæèëëàãàà</t>
  </si>
  <si>
    <t>Урлаг, үзвэр, тоглоом наадам</t>
  </si>
  <si>
    <t>Үйлчилгээний бусад үйл ажиллагаа</t>
  </si>
  <si>
    <t>Хүн хөлслөн ажиллуулдаг өрхийн үйл ажиллагаа</t>
  </si>
  <si>
    <t>Олон улсын байгууллага, суурин төлөөлөгчийн үйл ажиллагаа</t>
  </si>
  <si>
    <t>Á¿ãä</t>
  </si>
  <si>
    <t>НИЙГМИЙН ХАЛАМЖИЙН САНГИЙН ҮЗҮҮЛЭЛТ               сая.төг</t>
  </si>
  <si>
    <t xml:space="preserve">                                     2015.07.08</t>
  </si>
  <si>
    <t>Үзүүлэлт</t>
  </si>
  <si>
    <t>2015 он I-III сар</t>
  </si>
  <si>
    <t>Хүн тоо</t>
  </si>
  <si>
    <t>сая.  төг</t>
  </si>
  <si>
    <t xml:space="preserve">                                                                                    Санхүүжилт                                                                                 2165.6                                                                              </t>
  </si>
  <si>
    <t>Халамжийн сан</t>
  </si>
  <si>
    <t>1. Халамжийн тэтгэвэр</t>
  </si>
  <si>
    <t>2. Халамжийн тэтгэмж</t>
  </si>
  <si>
    <t xml:space="preserve">3 хүртэлх насны ихэр хүүхдэд жилд 1 удаа </t>
  </si>
  <si>
    <t>Байнгын асаргаа шаардлагатай иргэнд улиралд 1 удаа</t>
  </si>
  <si>
    <t>3 ба түүнээс дээш тооны хүүхэдтэй өрх толгойлсон эх, эцэгт жилд 1 удаа</t>
  </si>
  <si>
    <t>18 нас хүрээгүй байхдаа бүтэн өнчин болсон 18-24 насны иргэн</t>
  </si>
  <si>
    <t>Гэнэтийн аюулгүйн улмаас орон гэргүй болсон өрхөд 1 удаа</t>
  </si>
  <si>
    <t>3. Амжиргааг дэмжих нөхцөлт мөнгөн тэтгэмж</t>
  </si>
  <si>
    <t>Байнгын асаргаа шаардлагатай</t>
  </si>
  <si>
    <t>Ахмад настныг асарч байгаа иргэдэд олгох тэтгэмж</t>
  </si>
  <si>
    <t>Хөгжлийн бэрхшээлтэй иргэнийг асарч байгаа иргэнд олгох тэтгэмж</t>
  </si>
  <si>
    <t>Хөгжлийн бэрхшээлтэй хүүхдийг асарч байгаа иргэнд олгох тэтгэмж</t>
  </si>
  <si>
    <t>Бүтэн өнчин хүүхэд асран хамгаалж харгалзан дэмжигчид</t>
  </si>
  <si>
    <t>Гэр бүлийн хуулийн тухай хуулийн 25.5-д заасан хүүхдийг гэр бүлдээ авч асран хамгаалж байгаа</t>
  </si>
  <si>
    <t>Хүүхэд төрөл садангүй ганц бие ахмад настны  гэр бүлдээ асран хамгаалж байгаа өрх</t>
  </si>
  <si>
    <t>Хүүхэд төрөл садангүй ганц бие ХБ иргэнийг гэр бүлдээ асран хамгаалж байгаа өрх</t>
  </si>
  <si>
    <t>4. Олон нийтийн оролцоонд түшиглэсэн халамжийн үйлчилгээ</t>
  </si>
  <si>
    <t>5. Ахмад настай иргэдийн хөнгөлөлт тусламж</t>
  </si>
  <si>
    <t>6.ХБ иргэнийг гэр бүлдээ авч асран хамгаалж байгаа</t>
  </si>
  <si>
    <t>Улсын төсвөөс</t>
  </si>
  <si>
    <t>1. Жирэмсэн болон хөхүүл хүүхэдтэй эхчүүдийн мөнгөн тэтгэмж</t>
  </si>
  <si>
    <t>2. Алдарт эхийн одонтой эхчүүдэд олгосон тусламж</t>
  </si>
  <si>
    <t>3. Алдар цолтой ахмадуудад олгосон хөнгөлөлт тусламж</t>
  </si>
  <si>
    <t>4. Хүний хөгжил сан</t>
  </si>
  <si>
    <t>Дун</t>
  </si>
  <si>
    <t>ÍÈÉÃÌÈÉÍ ÄÀÀÒÃÀËÛÍ ØÈÌÒÃÝËÈÉÍ ÎÐËÎÃÎ, ÒÝÒÃÝÂÝÐÈÉÍ ÑÀÍÕ¯¯ÆÈËÒ</t>
  </si>
  <si>
    <t xml:space="preserve">   2015.07.03</t>
  </si>
  <si>
    <t>ìÿí.òºã</t>
  </si>
  <si>
    <t xml:space="preserve">Í.Ä.Øèìòãýëèéí îðëîãî </t>
  </si>
  <si>
    <t>Òýòãýâýðèéí ñàíõ¿¿æèëò</t>
  </si>
  <si>
    <t>îëãîõ</t>
  </si>
  <si>
    <t>îëãîñîí</t>
  </si>
  <si>
    <t>Äýðýí</t>
  </si>
  <si>
    <t>ÍÈÉÃÌÈÉÍ ÄÀÀÒÃÀËÛÍ ÑÀÍÃÈÉÍ ÎÐËÎÃÎ, ÇÀÐËÀÃÀ /ñàÿ.òºã/</t>
  </si>
  <si>
    <t>2015.07.03</t>
  </si>
  <si>
    <t>2014 оны                   YI сар</t>
  </si>
  <si>
    <t>2015 оны YI сар</t>
  </si>
  <si>
    <r>
      <rPr>
        <u/>
        <sz val="10"/>
        <color theme="1"/>
        <rFont val="Arial Mon"/>
        <family val="2"/>
      </rPr>
      <t xml:space="preserve">2015   YI </t>
    </r>
    <r>
      <rPr>
        <sz val="10"/>
        <color theme="1"/>
        <rFont val="Arial Mon"/>
        <family val="2"/>
      </rPr>
      <t>2014   YI хувь</t>
    </r>
  </si>
  <si>
    <t>Төлөвлөгөө</t>
  </si>
  <si>
    <t>Гүйцэтгэл</t>
  </si>
  <si>
    <t>Хувь</t>
  </si>
  <si>
    <t>Íèéãìèéí äààòãàëûí ñàíãèéí îðëîãî</t>
  </si>
  <si>
    <t>¯¿íýýñ</t>
  </si>
  <si>
    <t>Òýòãýâðèéí äààòãàëûí ñàíãèéí</t>
  </si>
  <si>
    <t>Òýòãýìæèéí äààòãàëûí ñàíãèéí</t>
  </si>
  <si>
    <t>Ýð¿¿ë ìýíäèéí äààòãàëûí ñàíãèéí</t>
  </si>
  <si>
    <t>¯ÎÌØª*-íèé äààòãàëûí ñàíãèéí</t>
  </si>
  <si>
    <t>Àæèëã¿éäëèéí äààòãàëûí ñàíãèéí</t>
  </si>
  <si>
    <t>Íèéãìèéí äààòãàëûí ñàíãèéí çàðëàãà</t>
  </si>
  <si>
    <t>Òàéëáàð: *¯éëäâýðëýëèéí îñîë, ìýðãýæëýýñ øàëòãààëàõ ºâ÷íèé äààòãàë</t>
  </si>
  <si>
    <t>ÍÈÉÃÌÈÉÍ ÄÀÀÒÃÀËÄ ÇÀÀÂÀË ÄÀÀÒÃÓÓËÀÃ×ÈÉÍ ÒÎÎ, ÎËÃÎÑÎÍ ÒÝÒÃÝÂÝÐÈÉÍ ÕÝÌÆÝÝ</t>
  </si>
  <si>
    <t>Үзүүлэлтүүд</t>
  </si>
  <si>
    <t>2013 оны       YI сар</t>
  </si>
  <si>
    <t>2014 оны       YI сар</t>
  </si>
  <si>
    <t>2015 оны       YI сар</t>
  </si>
  <si>
    <r>
      <rPr>
        <u/>
        <sz val="10"/>
        <color theme="1"/>
        <rFont val="Arial Mon"/>
        <family val="2"/>
      </rPr>
      <t>2015  YI</t>
    </r>
    <r>
      <rPr>
        <sz val="10"/>
        <color theme="1"/>
        <rFont val="Arial Mon"/>
        <family val="2"/>
      </rPr>
      <t xml:space="preserve">     2014 YI  хувь</t>
    </r>
  </si>
  <si>
    <t>Çààâàë äààòãóóëàã÷èéí òîî</t>
  </si>
  <si>
    <t>¯¿íýýñ:</t>
  </si>
  <si>
    <t>Àæ àõóé íýãæ, áàéãóóëëàãà</t>
  </si>
  <si>
    <t>Òºñºâò áàéãóóëëàãà</t>
  </si>
  <si>
    <t xml:space="preserve">Ñàéí äóðûí </t>
  </si>
  <si>
    <t>Îëãîñîí òýòãýâýð, ñàÿ.òºã</t>
  </si>
  <si>
    <t xml:space="preserve">ªíäºð íàñòíû </t>
  </si>
  <si>
    <t>Õºãæëèéí áýðõøýýëòýé èðãýäèéí</t>
  </si>
  <si>
    <t>Òýæýýã÷ýý àëäñàíû</t>
  </si>
  <si>
    <t>Öýðãèéí</t>
  </si>
  <si>
    <t xml:space="preserve"> ÀÉÌÃÈÉÍ ÕÝÐÝÃËÝÝÍÈÉ ¯ÍÈÉÍ ÈÍÄÅÊÑ</t>
  </si>
  <si>
    <t>Áàðààíû á¿ëãýýð</t>
  </si>
  <si>
    <t>2015-06</t>
  </si>
  <si>
    <t>2014-06</t>
  </si>
  <si>
    <t>2014-12</t>
  </si>
  <si>
    <t>2015-05</t>
  </si>
  <si>
    <t>ÅÐªÍÕÈÉ ÈÍÄÅÊÑ</t>
  </si>
  <si>
    <t>01.   ÕYÍÑÍÈÉ ÁÀÐÀÀ, ÑÎÃÒÓÓÐÓÓËÀÕ ÁÓÑ ÓÍÄÀÀ</t>
  </si>
  <si>
    <t>01.1 ÕYÍÑÍÈÉ ÁÀÐÀÀ</t>
  </si>
  <si>
    <t>01.1.1  ÒÀËÕ, ÃÓÐÈË, ÁÓÄÀÀ</t>
  </si>
  <si>
    <t>01.1.2  ÌÀÕ, ÌÀÕÀÍ ÁYÒÝÝÃÄÝÕYYÍ</t>
  </si>
  <si>
    <t>01.1.4  ÑYY, ÑYYÍ ÁYÒÝÝÃÄÝÕYYÍ, ªÍÄªÃ</t>
  </si>
  <si>
    <t>01.1.5  ÒªÐªË ÁYÐÈÉÍ ªªÕ, ÒÎÑ</t>
  </si>
  <si>
    <t>01.1.6  ÆÈÌÑ, ÆÈÌÑÃÝÍÝ</t>
  </si>
  <si>
    <t>01.1.7  ÕYÍÑÍÈÉ ÍÎÃÎÎ</t>
  </si>
  <si>
    <t>01.1.8  ÑÀÀÕÀÐ, ÆÈÌÑÍÈÉ ×ÀÍÀÌÀË, ÇªÃÈÉÍ ÁÀË, ×ÈÕÝÐ</t>
  </si>
  <si>
    <t>01.1.9  ÕYÍÑÍÈÉ ÁÓÑÀÄ ÁYÒÝÝÃÄÝÕYYÍ</t>
  </si>
  <si>
    <t>01.2 ÑÎÃÒÓÓÐÓÓËÀÕ ÁÓÑ ÓÍÄÀÀ</t>
  </si>
  <si>
    <t>02.   ÑÎÃÒÓÓÐÓÓËÀÕ ÓÍÄÀÀ, ÒÀÌÕÈ, ÌÀÍÑÓÓÐÓÓËÀÕ ÁÎÄÈÑ</t>
  </si>
  <si>
    <t>02.1 ÑÎÃÒÓÓÐÓÓËÀÕ ÓÍÄÀÀ</t>
  </si>
  <si>
    <t>02.2 ÒÀÌÕÈ</t>
  </si>
  <si>
    <t>03.    ÕÓÂÖÀÑ, ÁªÑ ÁÀÐÀÀ, ÃÓÒÀË</t>
  </si>
  <si>
    <t>03.1   ÕÓÂÖÀÑ, ÁªÑ ÁÀÐÀÀ</t>
  </si>
  <si>
    <t>03.1.1  ÕªÂªÍ, ÁªÑ ÁÀÐÀÀ</t>
  </si>
  <si>
    <t>03.1.2  ÁYÕ ÒªÐËÈÉÍ ÕÓÂÖÀÑ</t>
  </si>
  <si>
    <t>03.1.3  ÆÈÆÈÃ ÝÄËÝË, ÕÝÐÝÃÑÝË</t>
  </si>
  <si>
    <t>03.2  ÃÓÒÀË</t>
  </si>
  <si>
    <t>04.    ÎÐÎÍ ÑÓÓÖ, ÓÑ, ÖÀÕÈËÃÀÀÍ, ÕÈÉÍ ÁÎËÎÍ ÁÓÑÀÄ ÒYËØ</t>
  </si>
  <si>
    <t>04.1  ОРОН СУУЦНЫ БОДИТ ТYРЭЭС</t>
  </si>
  <si>
    <t>04.2  ÎÐÎÍ ÑÓÓÖÍÛ ÒÅÕÍÈÊÈÉÍ ÁÎËÎÍ ÇÀÑÂÀÐÛÍ YÉË×ÈËÃÝÝ</t>
  </si>
  <si>
    <t>04.3  ÓÑÀÍ ÕÀÍÃÀÌÆ ÁÎËÎÍ ÎÐÎÍ ÑÓÓÖÍÛ ÁÓÑÀÄ YÉË×ÈËÃÝÝ</t>
  </si>
  <si>
    <t>04.4  ÖÀÕÈËÃÀÀÍ, ÕÈÉÍ ÁÎËÎÍ ÁÓÑÀÄ ÒYËØ</t>
  </si>
  <si>
    <t>05.    ÃÝÐ ÀÕÓÉÍ ÒÀÂÈËÃÀ, ÃÝÐ ÀÕÓÉÍ ÁÀÐÀÀ</t>
  </si>
  <si>
    <t>05.1  ÃÝÐ ÀÕÓÉÍ ÒÀÂÈËÃÀ, ÕÝÐÝÃÑÝË, ÕÈÂÑ ÁÎËÎÍ ØÀËÍÛ ÁÓÑÀÄ ÄÝÂÑÃÝÐ</t>
  </si>
  <si>
    <t>05.2  ÃÝÐ ÀÕÓÉÍ Î¨ÌÎË, ÍÝÕÌÝË ÝÄËÝË</t>
  </si>
  <si>
    <t>05.3  ÃÝÐ ÀÕÓÉÍ ÖÀÕÈËÃÀÀÍ ÁÀÐÀÀ</t>
  </si>
  <si>
    <t>05.4  ÃÝÐ ÀÕÓÉÍ ØÈËÝÍ ÝÄËÝË, ÑÀÂ ÑÓÓËÃÀ</t>
  </si>
  <si>
    <t>05.5  ÃÝÐ ÀÕÓÉ, ÖÝÖÝÐËÝÃÈÉÍ ÇÎÐÈÓËÀËÒÒÀÉ ÕªÄªËÌªÐÈÉÍ ÁÀÃÀÆ ÕÝÐÝÃÑÝË</t>
  </si>
  <si>
    <t>05.6  ÃÝÐ ÀÕÓÉÍ ÖÝÂÝÐËÝÃÝÝÍÈÉ ÁÎËÎÍ ÁÓÑÀÄ ÆÈÆÈÃ ÁÀÐÀÀ, ÃÝÐÈÉÍ YÉË×ÈËÃÝÝ</t>
  </si>
  <si>
    <t>06.    ÝÌ, ÒÀÐÈÀ, ÝÌÍÝËÃÈÉÍ YÉË×ÈËÃÝÝ</t>
  </si>
  <si>
    <t>06.1  ÝÌ, ÒÀÐÈÀ, ÝÌÍÝËÃÈÉÍ ÕÝÐÝÃÑÝË</t>
  </si>
  <si>
    <t>06.2  ÀÌÁÓËÒÎÐÛÍ YÉË×ÈËÃÝÝ</t>
  </si>
  <si>
    <t>06.3  ÝÌÍÝËÝÃÒ ÕÝÂÒÝÆ YÇYYËÑÝÍ YÉË×ÈËÃÝÝ</t>
  </si>
  <si>
    <t>07.    ÒÝÝÂÝÐ</t>
  </si>
  <si>
    <t>07.1  ÒÝÝÂÐÈÉÍ ÕÝÐÝÃÑËÈÉÍ ÕÓÄÀËÄÀÍ ÀÂÀËÒ</t>
  </si>
  <si>
    <t>07.2  ÕÓÂÈÉÍ ÒÝÝÂÐÈÉÍ ÕÝÐÝÃÑËÈÉÍ ÇÀÑÂÀÐ, YÉË×ÈËÃÝÝ</t>
  </si>
  <si>
    <t>07.3  ÒÝÝÂÐÈÉÍ YÉË×ÈËÃÝÝ</t>
  </si>
  <si>
    <t>08.    ÕÎËÁÎÎÍÛ ÕÝÐÝÃÑÝË, ØÓÓÄÀÍÃÈÉÍ YÉË×ÈËÃÝÝ</t>
  </si>
  <si>
    <t>09.    ÀÌÐÀËÒ, ×ªËªªÒ ÖÀÃ, ÑÎ¨ËÛÍ ÁÀÐÀÀ, YÉË×ÈËÃÝÝ</t>
  </si>
  <si>
    <t>09.1   ÄÓÓ, ÄYÐÑ, ÃÝÐÝË ÇÓÐÀÃ, ÌÝÄÝÝËËÈÉÃ ÁÎËÎÂÑÐÓÓËÀÕ ÒÎÍÎÃ ÒªÕªªÐªÌÆ</t>
  </si>
  <si>
    <t>09.2   ×ªËªªÒ ÖÀÃ, ÑÎ¨ËÛÍ YÉË×ÈËÃÝÝ</t>
  </si>
  <si>
    <t>09.3   ÍÎÌ, ÑÎÍÈÍ, ÁÈ×ÃÈÉÍ ÕÝÐÝÃÑÝË</t>
  </si>
  <si>
    <t>10.    ÁÎËÎÂÑÐÎËÛÍ YÉË×ÈËÃÝÝ</t>
  </si>
  <si>
    <t>11.    ÇÎ×ÈÄ ÁÓÓÄÀË, ÍÈÉÒÈÉÍ ÕÎÎË, ÄÎÒÓÓÐ ÁÀÉÐÍÛ YÉË×ÈËÃÝÝ</t>
  </si>
  <si>
    <t>11.1   ÍÈÉÒÈÉÍ ÕÎÎËÍÛ YÉË×ÈËÃÝÝ</t>
  </si>
  <si>
    <t>11.2   ÇÎ×ÈÄ ÁÓÓÄÀË ÄÎÒÓÓÐ ÁÀÉÐÍÛ YÉË×ÈËÃÝÝ</t>
  </si>
  <si>
    <t>12.    ÁÓÑÀÄ ÁÀÐÀÀ, YÉË×ÈËÃÝÝ</t>
  </si>
  <si>
    <t>12.1   ÕÓÂÜ ÕYÍÄ ÕÀÍÄÑÀÍ YÉË×ÈËÃÝÝ</t>
  </si>
  <si>
    <t>12.2   ÕÓÂÜ ÕYÍÈÉ ÝÄ ÇYÉË, ÕÝÐÝÃËÝË</t>
  </si>
  <si>
    <t>12.3   ÑÀÍÕYYÃÈÉÍ YÉË×ÈËÃÝÝ</t>
  </si>
  <si>
    <t xml:space="preserve">  ÃÎË ÍÝÐ ÒªÐËÈÉÍ  Á¯ÒÝÝÃÄÝÕ¯¯ÍÈÉ  6-ð ÑÀÐÛÍ ¯ÍÈÉÍ ÌÝÄÝÝ</t>
  </si>
  <si>
    <t>¹</t>
  </si>
  <si>
    <t>ÍÝÐ ÒªÐªË</t>
  </si>
  <si>
    <t xml:space="preserve">Äóíäãîâü </t>
  </si>
  <si>
    <t>Òºâ</t>
  </si>
  <si>
    <t>ªìíºãîâü</t>
  </si>
  <si>
    <t>Äîðíîãîâü</t>
  </si>
  <si>
    <t>Ãóðèë, äýýä çýðýã   /Àëòàí òàðèà/</t>
  </si>
  <si>
    <t>Ãóðèë, 1-ð çýðýã    / Àëòàí òàðèà/ çàäãàé</t>
  </si>
  <si>
    <t>Ãóðèë, 2-ð çýðýã   / Àëòàí òàðèà/ çàäãàé</t>
  </si>
  <si>
    <t>Ãîéìîí, "Àëòàí òàðèà", òóóçàí 320 ãð-òàé</t>
  </si>
  <si>
    <t xml:space="preserve">Òàëõ, îðîí íóòãèéí ¿éëäâýðèéí, ø/òàëõ </t>
  </si>
  <si>
    <t>Ãóðèëàí áîîâ, 0.450êã     / àéìãèéí ¿éëäâýðèéí/</t>
  </si>
  <si>
    <t>Æèãíýìýã    /Þáèëåéíûå, 150-180 ãð, öàéíû /</t>
  </si>
  <si>
    <t>Öàãààí áóäàà, çàäãàé, êã</t>
  </si>
  <si>
    <t xml:space="preserve">Øàð áóäàà, çàäãàé, êã, </t>
  </si>
  <si>
    <t>Õîíèíû ìàõ, êã</t>
  </si>
  <si>
    <t>Àäóóíû ìàõ, êã</t>
  </si>
  <si>
    <t>ßìààíû ìàõ, êã</t>
  </si>
  <si>
    <t xml:space="preserve">Äîòîð ìàõ, öóâäàé, öóñã¿é, </t>
  </si>
  <si>
    <t>Õèàì, ÷àíàñàí, 1êã</t>
  </si>
  <si>
    <t>Ñ¿¿, çàäãàé, ëèòð</t>
  </si>
  <si>
    <t>Ñ¿¿, ñàâëàñàí, 1ë, Öýâýð ñ¿¿, ÀÏÓ ÕÕÊ</t>
  </si>
  <si>
    <t>Õîðõîé ààðóóë, çàäãàé, ÷èõýðòýé, êã</t>
  </si>
  <si>
    <t>ªíäºã, ø, äîòîîä</t>
  </si>
  <si>
    <t>Óðãàìëûí òîñ, 1 ëèòð/  Êëàðèíà/</t>
  </si>
  <si>
    <t>ªºõºí òîñ, êã</t>
  </si>
  <si>
    <t>Øàð òîñ, êã</t>
  </si>
  <si>
    <t>Öºöãèéí òîñ, çàäãàé, 1 êã</t>
  </si>
  <si>
    <t>Òºìñ, äîòîîä, êã</t>
  </si>
  <si>
    <t>Ëóóâàí Õÿòàä êã</t>
  </si>
  <si>
    <t>Áàéöàà, Õÿòàä  êã</t>
  </si>
  <si>
    <t>Ñîíãèíî, Õÿòàä, êã</t>
  </si>
  <si>
    <t>Ýëñýí ÷èõýð, êã, îðîñ</t>
  </si>
  <si>
    <t>Õàòóó ÷èõýð, îðîñ, 1 êã/ áàðáàðèñ/</t>
  </si>
  <si>
    <t>Çººëºí ÷èõýð, "Ìèøêà", êã</t>
  </si>
  <si>
    <t>Øîêîëàä, "Alpen Gold"</t>
  </si>
  <si>
    <t>Äàâñ, öàãààí, 1 êã, éîäæóóëñàí</t>
  </si>
  <si>
    <t>Ìàéîíåç,  / Çîëîòîé 500 ãð /</t>
  </si>
  <si>
    <t xml:space="preserve">Êåò÷óï, 900 ãð,  ×èëè, </t>
  </si>
  <si>
    <t>Íîãîîí öàé, Ã¿ðæ, 2 êã</t>
  </si>
  <si>
    <t>Áàéõóó öàé, Àêâàð, 20 øèðõýãòýé</t>
  </si>
  <si>
    <t>Öàãààí àðõè, 0.5ë / åðººë/</t>
  </si>
  <si>
    <t>Ïèâî, "Áîðãèî", 0.5 ë</t>
  </si>
  <si>
    <t>ßíæóóð òàìõè,  / west/ ñààðàë ºíãèéí</t>
  </si>
  <si>
    <t>ßíæóóð òàìõè, "Óëààí øîíõîð" Ìîíãîë òàìõè</t>
  </si>
  <si>
    <t>Бензин, А-80, 1 литр</t>
  </si>
  <si>
    <t>Бензин, А-92, 1 литр</t>
  </si>
  <si>
    <t>Дизелийн түлш, 1 литр</t>
  </si>
  <si>
    <t xml:space="preserve">ÕÀÀ-í  á¿òýýãäýõ¿¿íèé ¿íèéí ìýäýý </t>
  </si>
  <si>
    <t>Õýìæèõ íýãæ</t>
  </si>
  <si>
    <t xml:space="preserve">2014 îíû  XII </t>
  </si>
  <si>
    <t>2015 он</t>
  </si>
  <si>
    <t>I</t>
  </si>
  <si>
    <t>II</t>
  </si>
  <si>
    <t>III</t>
  </si>
  <si>
    <t>IV</t>
  </si>
  <si>
    <t>V</t>
  </si>
  <si>
    <t>1 р сар</t>
  </si>
  <si>
    <t>2 р сар</t>
  </si>
  <si>
    <t>3 р сар</t>
  </si>
  <si>
    <t>4 р сар</t>
  </si>
  <si>
    <t>5 р сар</t>
  </si>
  <si>
    <t>6 р сар</t>
  </si>
  <si>
    <t xml:space="preserve">              1. Ìàëûí ¿íý /ìÿí.òºã/</t>
  </si>
  <si>
    <t>Òýìýý</t>
  </si>
  <si>
    <t>Íàñ ã¿éöñýí</t>
  </si>
  <si>
    <t>ýð</t>
  </si>
  <si>
    <t>òîë</t>
  </si>
  <si>
    <t>ýì</t>
  </si>
  <si>
    <t>ªñâºð íàñíû</t>
  </si>
  <si>
    <t>Àäóó</t>
  </si>
  <si>
    <t>¯õýð</t>
  </si>
  <si>
    <t>Íóòãèéí ¿¿ëäðèéí, íàñ ã¿éöñýí</t>
  </si>
  <si>
    <t>Íàñ ã¿éöñýí õîíü</t>
  </si>
  <si>
    <t>Íàñ ã¿éöñýí ÿìàà</t>
  </si>
  <si>
    <t xml:space="preserve">           2.Ìàëûí ãàðàëòàé á¿òýýãäýõ¿¿íèé ¿íý/ìÿí.òºã/</t>
  </si>
  <si>
    <t>Òýìýýíèé íîîñ</t>
  </si>
  <si>
    <t>êã</t>
  </si>
  <si>
    <t>-</t>
  </si>
  <si>
    <t>ßìààíû íîîëóóð</t>
  </si>
  <si>
    <t>Òýìýýíèé øèð</t>
  </si>
  <si>
    <t>ø</t>
  </si>
  <si>
    <t>Àäóóíû øèð</t>
  </si>
  <si>
    <t xml:space="preserve"> -2 ì-ýýñ äîîø õýìæýýòýé ¿õðèéí øèð</t>
  </si>
  <si>
    <t xml:space="preserve"> -2 ì- ýýñ äýýø õýìæýýòýé ¿õðèéí øèð</t>
  </si>
  <si>
    <t>Õîíèíû íîîñòîé, ºëºí ãýäýñòýé àðüñ</t>
  </si>
  <si>
    <t>ßìààíû íîîëóóðòàé, ºëºíòýé àðüñ</t>
  </si>
  <si>
    <t>Õ¯Í ÀÌÛÍ ÅÐÄÈÉÍ ÕªÄªËÃªªÍ, Õ¯¯ÕÄÈÉÍ ÝÍÄÝÃÄÝË</t>
  </si>
  <si>
    <t>ñóìä</t>
  </si>
  <si>
    <t>òºðñºí  эхийн тоо</t>
  </si>
  <si>
    <t>амьд òºðñºí  õ¿¿õýä</t>
  </si>
  <si>
    <t>Á¿õ íàñ   áàðàëò</t>
  </si>
  <si>
    <t xml:space="preserve">¿¿íýýñ ýìíýëýãò </t>
  </si>
  <si>
    <t>0-1 íàñíû  õ¿¿õäèéí  ýíäýãäýë</t>
  </si>
  <si>
    <t>1-5 íàñíû  õ¿¿õäèéí  ýíäýãäýë</t>
  </si>
  <si>
    <t>ÝÐ¯¯Ë ÌÝÍÄÈÉÍ ¯ÉË ÀÆÈËËÀÃÀÀÍÛ ¯Ç¯¯ËÝËÒ¯¯Ä</t>
  </si>
  <si>
    <t xml:space="preserve">    Õýâòýæ</t>
  </si>
  <si>
    <t xml:space="preserve">  Õàëäâàðò </t>
  </si>
  <si>
    <t xml:space="preserve">                       ¿¿íýýñ /çàðèì ¿ç¿¿ëýëòýýð/</t>
  </si>
  <si>
    <t xml:space="preserve">  ýì÷ë¿¿ëñýí</t>
  </si>
  <si>
    <t xml:space="preserve">  Á¿ãä ¿çëýã</t>
  </si>
  <si>
    <t xml:space="preserve">    ºâ÷èí</t>
  </si>
  <si>
    <t>ñ¿ðüåý</t>
  </si>
  <si>
    <t xml:space="preserve">   âèðóñò</t>
  </si>
  <si>
    <t xml:space="preserve">   òýìá¿¿</t>
  </si>
  <si>
    <t>òðèõîìîíèàç</t>
  </si>
  <si>
    <t xml:space="preserve">   õ¿íèé òîî</t>
  </si>
  <si>
    <t xml:space="preserve">     á¿ãä</t>
  </si>
  <si>
    <t xml:space="preserve">  ãåïàòèò</t>
  </si>
  <si>
    <t>Äö</t>
  </si>
  <si>
    <t>Äí</t>
  </si>
  <si>
    <t>Ãó</t>
  </si>
  <si>
    <t>Öä</t>
  </si>
  <si>
    <t>Áæ</t>
  </si>
  <si>
    <t>ªø</t>
  </si>
  <si>
    <t>Ãñ</t>
  </si>
  <si>
    <t>ªò</t>
  </si>
  <si>
    <t>Õä</t>
  </si>
  <si>
    <t>Ëñ</t>
  </si>
  <si>
    <t>Äõ</t>
  </si>
  <si>
    <t>Ñî</t>
  </si>
  <si>
    <t>Ýä</t>
  </si>
  <si>
    <t>Àä</t>
  </si>
  <si>
    <t>Сц</t>
  </si>
  <si>
    <t>Мд</t>
  </si>
  <si>
    <t>Эб</t>
  </si>
  <si>
    <t>ÌÓÝ òºâ</t>
  </si>
  <si>
    <t>Халдварт өвчнөөр өвчлөгчдийн тоо, эзлэх хувь онуудаар</t>
  </si>
  <si>
    <t>2015.07.04</t>
  </si>
  <si>
    <t>2013 оны YI сар</t>
  </si>
  <si>
    <t>2014 оны YI сар</t>
  </si>
  <si>
    <r>
      <rPr>
        <u/>
        <sz val="10"/>
        <color indexed="8"/>
        <rFont val="Arial Mon"/>
        <family val="2"/>
      </rPr>
      <t>2015 он</t>
    </r>
    <r>
      <rPr>
        <sz val="10"/>
        <color indexed="8"/>
        <rFont val="Arial Mon"/>
        <family val="2"/>
      </rPr>
      <t xml:space="preserve">         2014 он</t>
    </r>
  </si>
  <si>
    <r>
      <rPr>
        <u/>
        <sz val="10"/>
        <color indexed="8"/>
        <rFont val="Arial Mon"/>
        <family val="2"/>
      </rPr>
      <t>2015 он</t>
    </r>
    <r>
      <rPr>
        <sz val="10"/>
        <color indexed="8"/>
        <rFont val="Arial Mon"/>
        <family val="2"/>
      </rPr>
      <t xml:space="preserve">        2013он</t>
    </r>
  </si>
  <si>
    <t>тоо</t>
  </si>
  <si>
    <t>хувийн жин</t>
  </si>
  <si>
    <t>БҮГД  / TOTAL/</t>
  </si>
  <si>
    <t>ҮҮНЭЭС</t>
  </si>
  <si>
    <t xml:space="preserve">Вируст гепатит                          </t>
  </si>
  <si>
    <t>Гонококкт халдвар</t>
  </si>
  <si>
    <t>Гар хөл амны өвчин</t>
  </si>
  <si>
    <t xml:space="preserve">Гахай хавдар                         </t>
  </si>
  <si>
    <t xml:space="preserve">Салхин цэцэг                          </t>
  </si>
  <si>
    <t xml:space="preserve">Сальмоналлоёз                        </t>
  </si>
  <si>
    <t>Улаанууд</t>
  </si>
  <si>
    <t>Агааргүйтэнт үжил</t>
  </si>
  <si>
    <t xml:space="preserve">Елом                                             </t>
  </si>
  <si>
    <t xml:space="preserve">Сүрьеэ                                   </t>
  </si>
  <si>
    <t xml:space="preserve">Тэмбүү                                   </t>
  </si>
  <si>
    <t>Трихомониаз</t>
  </si>
  <si>
    <t xml:space="preserve">Бруцеллёз                  </t>
  </si>
  <si>
    <t>Цусан суулга</t>
  </si>
  <si>
    <t>Улаан эсэргэнэ</t>
  </si>
  <si>
    <t>Бактерийн гаралтай хоолны хордлого</t>
  </si>
  <si>
    <t>Улаан бурхан</t>
  </si>
  <si>
    <t>Менингококкт халдвар</t>
  </si>
  <si>
    <t xml:space="preserve">ÃÎË ÍÝÐ ÒªÐËÈÉÍ Á¯ÒÝÝÃÄÝÕ¯¯Í ¯ÉËÄÂÝÐËÝËÒ                                                      </t>
  </si>
  <si>
    <t xml:space="preserve"> ÃÎË ÍÝÐ ÒªÐËÈÉÍ Á¯ÒÝÝÃÄÝÕ¯¯Í   </t>
  </si>
  <si>
    <t xml:space="preserve">õýìæèõ íýãæ </t>
  </si>
  <si>
    <t xml:space="preserve">2015 îíä </t>
  </si>
  <si>
    <t>2015/2014 õóâü</t>
  </si>
  <si>
    <t xml:space="preserve">Õ¿ðýí í¿¿ðñ                       </t>
  </si>
  <si>
    <t xml:space="preserve">ìÿí,òí </t>
  </si>
  <si>
    <t xml:space="preserve">     Æîíø</t>
  </si>
  <si>
    <t xml:space="preserve">     Гөлтгөнө</t>
  </si>
  <si>
    <t xml:space="preserve">     Äóëààíû ýð÷èì õ¿÷</t>
  </si>
  <si>
    <t>ìÿí.ãêàë</t>
  </si>
  <si>
    <t xml:space="preserve">    Õ¿ñíýãò, Ìàÿãò</t>
  </si>
  <si>
    <t>ì,õ,ä,õ</t>
  </si>
  <si>
    <t xml:space="preserve">    Òàëõ</t>
  </si>
  <si>
    <t xml:space="preserve">òí                  </t>
  </si>
  <si>
    <t xml:space="preserve">    Íàðèéí áîîâ          </t>
  </si>
  <si>
    <t xml:space="preserve">     Чихэр</t>
  </si>
  <si>
    <t xml:space="preserve">     Àðõè                         </t>
  </si>
  <si>
    <t xml:space="preserve">ìÿí.ë </t>
  </si>
  <si>
    <t xml:space="preserve">     Õèàìíû ç¿éë                 </t>
  </si>
  <si>
    <t xml:space="preserve">     Ñ¿¿,òàðàã</t>
  </si>
  <si>
    <t xml:space="preserve">     Õîîðìîã</t>
  </si>
  <si>
    <t xml:space="preserve">     Ààðóóë</t>
  </si>
  <si>
    <t>Âàêóì öîíõ</t>
  </si>
  <si>
    <t>ì2</t>
  </si>
  <si>
    <t>Âàêóì õààëãà</t>
  </si>
  <si>
    <t>Ìîäîí ýäëýë</t>
  </si>
  <si>
    <t xml:space="preserve">     Ò¿ãýýñýí öýâýð óñ,</t>
  </si>
  <si>
    <r>
      <t>ìÿí.ì</t>
    </r>
    <r>
      <rPr>
        <i/>
        <vertAlign val="superscript"/>
        <sz val="10"/>
        <rFont val="Arial Mon"/>
        <family val="2"/>
      </rPr>
      <t xml:space="preserve">3 </t>
    </r>
  </si>
  <si>
    <t xml:space="preserve">     Ñóâàãæóóëàëò          </t>
  </si>
  <si>
    <t xml:space="preserve">     Î¸äîë ýñã¿¿ð</t>
  </si>
  <si>
    <t xml:space="preserve">     Áëîê</t>
  </si>
  <si>
    <t>ìÿí.ø</t>
  </si>
  <si>
    <r>
      <t xml:space="preserve">      ÀÆ ¯ÉËÄÂÝÐÈÉÍ ÍÈÉÒ Á¯ÒÝÝÃÄÝÕ¯¯Í ¯ÉËÄÂÝÐËÝËÒ (</t>
    </r>
    <r>
      <rPr>
        <i/>
        <sz val="8"/>
        <rFont val="Arial Mon"/>
        <family val="2"/>
      </rPr>
      <t xml:space="preserve">îíû ¿íýýð </t>
    </r>
    <r>
      <rPr>
        <sz val="8"/>
        <rFont val="Arial Mon"/>
        <family val="2"/>
      </rPr>
      <t xml:space="preserve">)                        </t>
    </r>
  </si>
  <si>
    <t xml:space="preserve">ìÿí.òºã </t>
  </si>
  <si>
    <t xml:space="preserve">Àæ ¿éëäâýðèéí ñàëáàð                                                 </t>
  </si>
  <si>
    <t xml:space="preserve">Íèéò ä¿í    </t>
  </si>
  <si>
    <t xml:space="preserve">Óóë óóðõàéí îëáîðëîõ àæ  ¿éëäâýð                        </t>
  </si>
  <si>
    <t xml:space="preserve">        Í¿¿ðñ îëáîðëîëò                                                </t>
  </si>
  <si>
    <t xml:space="preserve">        Гөлтгөнө</t>
  </si>
  <si>
    <t xml:space="preserve">       Æîíø îëáîðëîëò</t>
  </si>
  <si>
    <t xml:space="preserve">Áîëîâñðóóëàõ àæ ¿éëäâýð                                       </t>
  </si>
  <si>
    <t xml:space="preserve">    Õ¿íñíèé á¿òýýãäýõ¿¿í óíäàà ¿éëäâýðëýë </t>
  </si>
  <si>
    <t xml:space="preserve">       Õ¿ñíýãò ìàÿãò ¿éëäâýðëýë
</t>
  </si>
  <si>
    <t>Áîëîâñðóóëàõ ¿éëäâýðèéí áóñàä</t>
  </si>
  <si>
    <t xml:space="preserve">Öàõèëãààí äóëààíû ýð÷èì õ¿÷ ¿éëäâýðëýëò, óñàí õàíãàìæ                                                              </t>
  </si>
  <si>
    <t xml:space="preserve">Öàõèëãààí, äóëààí óóð ¿éëäâýðëýë </t>
  </si>
  <si>
    <t xml:space="preserve">       Óñ àðèóòãàë, óñàí õàíãàìæ                     </t>
  </si>
  <si>
    <t>ÃÝÌÒ ÕÝÐÃÈÉÍ ÌÝÄÝÝ</t>
  </si>
  <si>
    <t>2015.07.08</t>
  </si>
  <si>
    <t>Îíû ýõíèé 18 áà ò¿¿íýýñ äýýø íàñíû õ¿íèé òîî</t>
  </si>
  <si>
    <t xml:space="preserve">              Á¿õ õýðýã</t>
  </si>
  <si>
    <t>Õýðãèéí ºíãº</t>
  </si>
  <si>
    <t>Õ¿í àìèíû õýðýã</t>
  </si>
  <si>
    <t>Õ¿÷èíãèéí õýðýã</t>
  </si>
  <si>
    <t>Çîëã¿é ó÷ðàë</t>
  </si>
  <si>
    <t>Äýýðìèéí õýðýã</t>
  </si>
  <si>
    <t>Áóëààëò</t>
  </si>
  <si>
    <t>Òàíõàéí õýðýã</t>
  </si>
  <si>
    <t>Áóñäûí áèå ìàõáîäèä ãýìòýë ó÷ðóóëàõ</t>
  </si>
  <si>
    <t xml:space="preserve">Áóñäûí ºì÷èéí õóëãàé </t>
  </si>
  <si>
    <t>Màëûí õóëãàé</t>
  </si>
  <si>
    <t xml:space="preserve"> Òýýâðèéí õýðýãñëèéí õºäºëãººíèé àþóëã¿é áàéäàë, àøèãëàëòûí æóðìûí ýñðýã  õýðýã</t>
  </si>
  <si>
    <t>Àøèãëàëûí õýðýã</t>
  </si>
  <si>
    <t>Çàëèëàíãèéí õýðýã</t>
  </si>
  <si>
    <t>Àëáàí òóøààë</t>
  </si>
  <si>
    <t>Ãàë ò¿éìýð</t>
  </si>
  <si>
    <t>Áóñàä</t>
  </si>
  <si>
    <t>íºõöºë</t>
  </si>
  <si>
    <t xml:space="preserve">      Ñîãòóóãààð</t>
  </si>
  <si>
    <t xml:space="preserve">      Á¿ëýãëýæ</t>
  </si>
  <si>
    <t xml:space="preserve">      ÍÕÕ ýýñ</t>
  </si>
  <si>
    <t xml:space="preserve">      Èëðýýã¿é õýðýã</t>
  </si>
  <si>
    <t xml:space="preserve">      Ãýð á¿ëèéí õ¿÷èðõèéëëèéí óëìààñ</t>
  </si>
  <si>
    <t>õýðãèéí àíãèëàë</t>
  </si>
  <si>
    <t>Õºíãºí</t>
  </si>
  <si>
    <t>Õ¿íäýâòýð</t>
  </si>
  <si>
    <t>Õ¿íä</t>
  </si>
  <si>
    <t>Îíö õ¿íä</t>
  </si>
  <si>
    <t xml:space="preserve">Ãýìò õýðýãò õîëáîãäîãñîä </t>
  </si>
  <si>
    <t>Ó÷èðñàí á¿õ õîõèðîë /ñàÿ.òºã/</t>
  </si>
  <si>
    <t>Íºõºí òºë¿¿ëñýí õîõèðîë /ñàÿ.òºã/</t>
  </si>
  <si>
    <t>Èëð¿¿ëýëòèéí õóâü</t>
  </si>
  <si>
    <t>18 ààñ äýýø íàñíû 10000 õ¿íä íîãäîõ á¿ðòãýãäñýí ãýìò õýðãèéí òîî /àéìàã/</t>
  </si>
  <si>
    <t>ÃÝÌÒ ÕÝÐÝÃ ÇªÐ×ËÈÉÍ ÌÝÄÝÝ</t>
  </si>
  <si>
    <t>18 áà ò¿¿íýýñ äýýø íàñíû õ¿í</t>
  </si>
  <si>
    <t xml:space="preserve">18 -ààñ äýýø  íàñíû 10000 õ¿íä íîãäîõ  </t>
  </si>
  <si>
    <t>Á¿õ õýðýã</t>
  </si>
  <si>
    <t>Õîëáîãäîã÷</t>
  </si>
  <si>
    <t>Õîõèðîë /ìÿí.òºã/</t>
  </si>
  <si>
    <t>Õ¿í àìü</t>
  </si>
  <si>
    <t>õ¿÷èí</t>
  </si>
  <si>
    <t>äýýðýì</t>
  </si>
  <si>
    <t>òàíõàé</t>
  </si>
  <si>
    <t xml:space="preserve">áóñäûí áèå ìàõáîäüä ãýìòýë ó÷ðóóëñàí </t>
  </si>
  <si>
    <t>áóñäûí ºì÷èéí õóëãàé</t>
  </si>
  <si>
    <t xml:space="preserve"> ìàëûí õóëãàé</t>
  </si>
  <si>
    <t>Òýýâðèéí õýðýãñ-ëèéí õºäºëãººíèé àþóëã¿é áàéäëûí ýñðýã õýðýã</t>
  </si>
  <si>
    <t>ãàë ò¿éìýð</t>
  </si>
  <si>
    <t>àëáàí òóøààë</t>
  </si>
  <si>
    <t>Çàëèëàí</t>
  </si>
  <si>
    <t>áóñàä</t>
  </si>
  <si>
    <t>ñóì</t>
  </si>
  <si>
    <t>áóëààëò</t>
  </si>
  <si>
    <t>Дундговь аймаг барилга угсралт их засварын ажлын мэдээ</t>
  </si>
  <si>
    <t>2015.07.07</t>
  </si>
  <si>
    <t>Барилгын төрөл</t>
  </si>
  <si>
    <t>Тайлант оны гүйцэтгэл (өссөн дүнгээр)</t>
  </si>
  <si>
    <t>Үүнээс: Улирлын дүн</t>
  </si>
  <si>
    <t>Орон сууцны барилга</t>
  </si>
  <si>
    <t>Орон сууцны барилга, гарааштай</t>
  </si>
  <si>
    <t>Худалдаа, үйлчилгээний</t>
  </si>
  <si>
    <t>Эмнэлэг</t>
  </si>
  <si>
    <t>Цэцэрлэг</t>
  </si>
  <si>
    <t>Сургууль</t>
  </si>
  <si>
    <t>Соёлын</t>
  </si>
  <si>
    <t>Спорт, биеийн тамир</t>
  </si>
  <si>
    <t>Конторын</t>
  </si>
  <si>
    <t>Орон сууцны бус бусад барилга</t>
  </si>
  <si>
    <t>Сайжруулсан хөрсөн зам</t>
  </si>
  <si>
    <t>Далан, суваг, шугам</t>
  </si>
  <si>
    <t>Бусад (бусад зам, талбайн ажил)</t>
  </si>
  <si>
    <t>Орон сууцны бус барилгын их засвар</t>
  </si>
  <si>
    <t>Жижиг дунд үйлдвэрлэлийг дэмжих сан /мян.төг/</t>
  </si>
  <si>
    <t>Үйл ажиллагааны чиглэл</t>
  </si>
  <si>
    <t>Олгосон зээл</t>
  </si>
  <si>
    <t>Эргэн төлсөн дүн</t>
  </si>
  <si>
    <t>Зээлийн үйлдэгдэл</t>
  </si>
  <si>
    <t>Хүнсний үйлдвэрлэл</t>
  </si>
  <si>
    <t>Хөнгөн үйлдвэрлэл</t>
  </si>
  <si>
    <t>Газар тариалан</t>
  </si>
  <si>
    <t>Мал аж ахуй</t>
  </si>
  <si>
    <t>Барилга</t>
  </si>
  <si>
    <t>Худалдаа үйлчилгээ</t>
  </si>
  <si>
    <t>Бусад</t>
  </si>
  <si>
    <t>Дүн</t>
  </si>
  <si>
    <t xml:space="preserve">2015 ОНЫ 2-Р УЛИРЛЫН ХӨДӨЛМӨР ЭРХЛЭЛТИЙГ ДЭМЖИХ САНГИЙН ЗЭЭЛ ОЛГОЛТ,сумаар </t>
  </si>
  <si>
    <t>мян.төг</t>
  </si>
  <si>
    <t>Сум</t>
  </si>
  <si>
    <t>Олгосон зээлийн хэмжээ</t>
  </si>
  <si>
    <t>Ажлын байр</t>
  </si>
  <si>
    <t>Хадгалагдсан</t>
  </si>
  <si>
    <t>Шинээр бий болсон</t>
  </si>
  <si>
    <t>Дэлгэрцогт</t>
  </si>
  <si>
    <t xml:space="preserve">Дэрэн </t>
  </si>
  <si>
    <t>Говь-Угтаал</t>
  </si>
  <si>
    <t>Цагаандэлгэр</t>
  </si>
  <si>
    <t>Баянжаргалан</t>
  </si>
  <si>
    <t>Өндөршил</t>
  </si>
  <si>
    <t>Гурвансайхан</t>
  </si>
  <si>
    <t>Өлзийт</t>
  </si>
  <si>
    <t>Хулд</t>
  </si>
  <si>
    <t>Луус</t>
  </si>
  <si>
    <t>Дэлгэрхангай</t>
  </si>
  <si>
    <t>Сайхан-Овоо</t>
  </si>
  <si>
    <t>Эрдэнэдалай</t>
  </si>
  <si>
    <t>Сайнцагаан</t>
  </si>
  <si>
    <t>Адаацаг</t>
  </si>
  <si>
    <t>2015 ОНЫ 2-Р УЛИРЛЫН СУМ ХӨГЖҮҮЛЭХ САНГИЙН                                                  САНХҮҮЖИЛТИЙН МЭДЭЭ,сумаар мян.төг</t>
  </si>
  <si>
    <t>Засгийн газраас олгосон төсөв</t>
  </si>
  <si>
    <t xml:space="preserve"> Иргэдэд олгосон зээл /өссөн дүнгээр/ </t>
  </si>
  <si>
    <t>Зээлийн эргэн төлөлт</t>
  </si>
  <si>
    <t>Зээлийн үлдэгдэл</t>
  </si>
  <si>
    <t>Сум хөгжүүлэх сангийн үлдэгдэл</t>
  </si>
  <si>
    <t>Нийт</t>
  </si>
  <si>
    <t xml:space="preserve">2014 онд </t>
  </si>
  <si>
    <t>СУМ ХӨГЖҮҮЛЭХ САНГИЙН ҮЙЛ АЖИЛЛАГААНЫ МЭДЭЭ,сумаар мян.төг</t>
  </si>
  <si>
    <t>сум</t>
  </si>
  <si>
    <t>Олгогдсон зээл</t>
  </si>
  <si>
    <t>хадгалагдсан</t>
  </si>
  <si>
    <t xml:space="preserve">Шинээр бий болсон </t>
  </si>
  <si>
    <t>2015  оны 2-р улирлын Àâòî òýýâðèéí ìýäýý</t>
  </si>
  <si>
    <t xml:space="preserve">¯ç¿¿ëýëò </t>
  </si>
  <si>
    <t>õýìæèõ íýãæ</t>
  </si>
  <si>
    <t xml:space="preserve">2014 îí   </t>
  </si>
  <si>
    <t xml:space="preserve">2015 îí   </t>
  </si>
  <si>
    <t>À÷àà ýðãýëò</t>
  </si>
  <si>
    <t>ìÿí.òí.êì</t>
  </si>
  <si>
    <t>Òýýñýí à÷àà</t>
  </si>
  <si>
    <t>ìÿí.òí</t>
  </si>
  <si>
    <t>Çîð÷èã÷ ýðãýëò</t>
  </si>
  <si>
    <t>ìÿí.õ¿í.êì</t>
  </si>
  <si>
    <t>Çîð÷èã÷èä</t>
  </si>
  <si>
    <t>ìÿí.õ¿í</t>
  </si>
  <si>
    <t>2015  оны 2-р улирлын Õîëáîî  ¿éë÷èëãýýíèé ìýäýý</t>
  </si>
  <si>
    <t>Õýìæèõ  íýãæ</t>
  </si>
  <si>
    <t>2014 îí</t>
  </si>
  <si>
    <t>2015 îí</t>
  </si>
  <si>
    <t>Òàðèôûí îðëîãî</t>
  </si>
  <si>
    <t xml:space="preserve">¯¿íýýñ õ¿í àìûí </t>
  </si>
  <si>
    <t>Ñóóðèí òåëåôîí</t>
  </si>
  <si>
    <t>òîî</t>
  </si>
  <si>
    <t>Èíòåðíåò öýãèéí ¿éë÷ë¿¿ëýã÷äèéí òîî</t>
  </si>
  <si>
    <t xml:space="preserve">                Òºë áîéæèëòûí   ìýäýý</t>
  </si>
  <si>
    <t xml:space="preserve">  2015-07-08</t>
  </si>
  <si>
    <t>2014 онд</t>
  </si>
  <si>
    <t>2015 оны 6 сарын байдлаар</t>
  </si>
  <si>
    <t>Оны эхний хээлтэгч</t>
  </si>
  <si>
    <t>òºëëºñºí õýýëòýã÷</t>
  </si>
  <si>
    <t>ãàðñàí òºë</t>
  </si>
  <si>
    <t>áîéæèæ áóé òºë</t>
  </si>
  <si>
    <t>õîðîãäñîí òºë</t>
  </si>
  <si>
    <t xml:space="preserve">  ¯¿íýýñ</t>
  </si>
  <si>
    <t>áîéæèëòûí õóâü</t>
  </si>
  <si>
    <t>Төллөлтийн õóâü</t>
  </si>
  <si>
    <t>áîòãî</t>
  </si>
  <si>
    <t>óíàãà</t>
  </si>
  <si>
    <t>òóãàë</t>
  </si>
  <si>
    <t>õóðãà</t>
  </si>
  <si>
    <t>èøèã</t>
  </si>
  <si>
    <t>Ñö</t>
  </si>
  <si>
    <t>Àö</t>
  </si>
  <si>
    <t>ÒÎÌ ÌÀËÛÍ Ç¯É ÁÓÑ ÕÎÐÎÃÄÎË, ñóìààð</t>
  </si>
  <si>
    <t xml:space="preserve">          2015-07-08</t>
  </si>
  <si>
    <t>2014 îíä õîðîãäñîí òîì ìàë</t>
  </si>
  <si>
    <t xml:space="preserve">      2015 îíä õîðîãäñîí òîì ìàë </t>
  </si>
  <si>
    <t>Үүнээс: Өвчнөөр хорогдсон том мал</t>
  </si>
  <si>
    <t>òýìýý</t>
  </si>
  <si>
    <t>àäóó</t>
  </si>
  <si>
    <t>¿õýð</t>
  </si>
  <si>
    <t>õîíü</t>
  </si>
  <si>
    <t>ÿìàà</t>
  </si>
  <si>
    <t>Ãîâü-Уãòààë</t>
  </si>
  <si>
    <t xml:space="preserve">Ëóóñ </t>
  </si>
  <si>
    <t>Тариалсан талбайн мэдээ</t>
  </si>
  <si>
    <t>2014 оны мөн үед тариалсан талбай(га)</t>
  </si>
  <si>
    <t>2015 îíû ìºí ¿åä òàðèàëñàí òàëáàé /ãà/</t>
  </si>
  <si>
    <t>2015/2014 хувь</t>
  </si>
  <si>
    <t>Ñóìäûí íýð</t>
  </si>
  <si>
    <t>Òºìñ</t>
  </si>
  <si>
    <t>Õ¿íñíèé íîãîî</t>
  </si>
  <si>
    <t>Малын тэжээлийн ургамал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</si>
</sst>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(* #,##0.00_);_(* \(#,##0.00\);_(* &quot;-&quot;??_);_(@_)"/>
    <numFmt numFmtId="164" formatCode="0.0"/>
    <numFmt numFmtId="165" formatCode="0.0000_)"/>
    <numFmt numFmtId="166" formatCode="0.0_)"/>
    <numFmt numFmtId="167" formatCode="0.0000"/>
    <numFmt numFmtId="168" formatCode="#\ ###.0"/>
    <numFmt numFmtId="169" formatCode="_(* #,##0.0_);_(* \(#,##0.0\);_(* &quot;-&quot;??_);_(@_)"/>
    <numFmt numFmtId="170" formatCode="_(* #,##0_);_(* \(#,##0\);_(* &quot;-&quot;??_);_(@_)"/>
    <numFmt numFmtId="171" formatCode="##########0.00"/>
    <numFmt numFmtId="172" formatCode="#,##0;[Red]\-#,##0"/>
    <numFmt numFmtId="173" formatCode="_-* #,##0_₮_-;\-* #,##0_₮_-;_-* &quot;-&quot;_₮_-;_-@_-"/>
    <numFmt numFmtId="174" formatCode="_-* #,##0.00_₮_-;\-* #,##0.00_₮_-;_-* &quot;-&quot;??_₮_-;_-@_-"/>
    <numFmt numFmtId="175" formatCode="#########.0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 Mon"/>
      <family val="2"/>
    </font>
    <font>
      <sz val="8"/>
      <name val="Arial Mon"/>
      <family val="2"/>
    </font>
    <font>
      <sz val="10"/>
      <name val="Arial Mon"/>
      <family val="2"/>
    </font>
    <font>
      <sz val="8"/>
      <name val="Arial"/>
      <family val="2"/>
    </font>
    <font>
      <sz val="12"/>
      <name val="Arial Mon"/>
      <family val="2"/>
    </font>
    <font>
      <sz val="10"/>
      <name val="Arial"/>
    </font>
    <font>
      <sz val="9"/>
      <name val="Arial"/>
      <family val="2"/>
      <charset val="204"/>
    </font>
    <font>
      <sz val="9"/>
      <name val="Arial Mon"/>
      <family val="2"/>
    </font>
    <font>
      <b/>
      <sz val="10"/>
      <name val="Arial Mon"/>
      <family val="2"/>
    </font>
    <font>
      <i/>
      <sz val="10"/>
      <name val="Arial Mon"/>
      <family val="2"/>
    </font>
    <font>
      <i/>
      <sz val="8"/>
      <name val="Arial Mon"/>
      <family val="2"/>
    </font>
    <font>
      <sz val="8"/>
      <name val="Dutch Mon"/>
      <charset val="204"/>
    </font>
    <font>
      <i/>
      <sz val="10"/>
      <name val="Dutch Mon"/>
    </font>
    <font>
      <sz val="11"/>
      <name val="Dutch Mon"/>
      <family val="2"/>
    </font>
    <font>
      <sz val="10"/>
      <name val="Arial"/>
      <family val="2"/>
    </font>
    <font>
      <sz val="11"/>
      <color theme="1"/>
      <name val="Arial"/>
      <family val="2"/>
    </font>
    <font>
      <sz val="8"/>
      <color theme="1"/>
      <name val="Arial Mon"/>
      <family val="2"/>
    </font>
    <font>
      <b/>
      <sz val="8"/>
      <color theme="1"/>
      <name val="Arial Mon"/>
      <family val="2"/>
    </font>
    <font>
      <sz val="11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name val="Arial Mon"/>
      <family val="2"/>
    </font>
    <font>
      <b/>
      <i/>
      <sz val="9"/>
      <name val="Times New Roman"/>
      <family val="1"/>
      <charset val="204"/>
    </font>
    <font>
      <sz val="16"/>
      <name val="Times New Roman"/>
      <family val="1"/>
      <charset val="204"/>
    </font>
    <font>
      <sz val="11"/>
      <color theme="1"/>
      <name val="Arial Mon"/>
      <family val="2"/>
    </font>
    <font>
      <sz val="10"/>
      <color theme="1"/>
      <name val="Arial Mon"/>
      <family val="2"/>
    </font>
    <font>
      <u/>
      <sz val="10"/>
      <color theme="1"/>
      <name val="Arial Mon"/>
      <family val="2"/>
    </font>
    <font>
      <sz val="10"/>
      <name val="Courier"/>
      <family val="1"/>
      <charset val="204"/>
    </font>
    <font>
      <b/>
      <sz val="8"/>
      <name val="Arial Mon"/>
      <family val="2"/>
    </font>
    <font>
      <b/>
      <sz val="8"/>
      <color indexed="10"/>
      <name val="Arial Mon"/>
      <family val="2"/>
    </font>
    <font>
      <b/>
      <i/>
      <sz val="8"/>
      <name val="Arial Mon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  <charset val="204"/>
    </font>
    <font>
      <sz val="8"/>
      <color indexed="8"/>
      <name val="Arial Mon"/>
      <family val="2"/>
    </font>
    <font>
      <sz val="8"/>
      <color rgb="FF000000"/>
      <name val="Arial Mon"/>
      <family val="2"/>
    </font>
    <font>
      <sz val="9"/>
      <color theme="1"/>
      <name val="Arial Mon"/>
      <family val="2"/>
    </font>
    <font>
      <sz val="10"/>
      <color indexed="8"/>
      <name val="Arial Mon"/>
      <family val="2"/>
    </font>
    <font>
      <u/>
      <sz val="10"/>
      <color indexed="8"/>
      <name val="Arial Mon"/>
      <family val="2"/>
    </font>
    <font>
      <b/>
      <sz val="10"/>
      <color theme="1"/>
      <name val="Arial Mon"/>
      <family val="2"/>
    </font>
    <font>
      <i/>
      <vertAlign val="superscript"/>
      <sz val="10"/>
      <name val="Arial Mon"/>
      <family val="2"/>
    </font>
    <font>
      <i/>
      <sz val="9"/>
      <name val="Arial Mon"/>
      <family val="2"/>
    </font>
    <font>
      <b/>
      <sz val="11"/>
      <color theme="1"/>
      <name val="Arial Mon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name val="Arial Mon"/>
      <family val="2"/>
    </font>
    <font>
      <sz val="8"/>
      <color indexed="63"/>
      <name val="Arial Mon"/>
      <family val="2"/>
    </font>
    <font>
      <sz val="14"/>
      <name val="Arial Mon"/>
      <family val="2"/>
    </font>
    <font>
      <sz val="10"/>
      <color indexed="8"/>
      <name val="Arial"/>
      <family val="2"/>
    </font>
    <font>
      <sz val="8"/>
      <color indexed="8"/>
      <name val="Calibri"/>
      <family val="2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165" fontId="32" fillId="0" borderId="0"/>
    <xf numFmtId="165" fontId="32" fillId="0" borderId="0"/>
    <xf numFmtId="0" fontId="1" fillId="0" borderId="0"/>
    <xf numFmtId="0" fontId="1" fillId="0" borderId="0"/>
    <xf numFmtId="0" fontId="59" fillId="0" borderId="0"/>
  </cellStyleXfs>
  <cellXfs count="730">
    <xf numFmtId="0" fontId="0" fillId="0" borderId="0" xfId="0"/>
    <xf numFmtId="0" fontId="2" fillId="0" borderId="0" xfId="0" applyFont="1" applyBorder="1" applyAlignment="1">
      <alignment horizontal="center" vertical="center"/>
    </xf>
    <xf numFmtId="14" fontId="3" fillId="0" borderId="0" xfId="0" applyNumberFormat="1" applyFont="1" applyAlignment="1">
      <alignment vertical="center" wrapText="1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 vertical="center"/>
    </xf>
    <xf numFmtId="164" fontId="3" fillId="3" borderId="6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164" fontId="3" fillId="3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5" fillId="2" borderId="0" xfId="0" applyNumberFormat="1" applyFont="1" applyFill="1" applyBorder="1" applyAlignment="1" applyProtection="1">
      <alignment horizontal="right" vertical="center"/>
    </xf>
    <xf numFmtId="0" fontId="3" fillId="3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164" fontId="8" fillId="0" borderId="0" xfId="3" applyNumberFormat="1" applyFont="1" applyBorder="1" applyProtection="1">
      <protection locked="0"/>
    </xf>
    <xf numFmtId="164" fontId="9" fillId="0" borderId="0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vertical="center"/>
    </xf>
    <xf numFmtId="164" fontId="9" fillId="0" borderId="7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6" xfId="0" applyFont="1" applyFill="1" applyBorder="1" applyAlignment="1">
      <alignment vertical="center"/>
    </xf>
    <xf numFmtId="164" fontId="3" fillId="0" borderId="6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164" fontId="3" fillId="4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64" fontId="13" fillId="0" borderId="0" xfId="0" applyNumberFormat="1" applyFont="1" applyBorder="1" applyAlignment="1">
      <alignment horizontal="center"/>
    </xf>
    <xf numFmtId="164" fontId="13" fillId="0" borderId="0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164" fontId="13" fillId="0" borderId="7" xfId="0" applyNumberFormat="1" applyFont="1" applyBorder="1" applyAlignment="1">
      <alignment horizontal="center"/>
    </xf>
    <xf numFmtId="164" fontId="13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4" fontId="3" fillId="0" borderId="7" xfId="0" applyNumberFormat="1" applyFont="1" applyFill="1" applyBorder="1" applyAlignment="1">
      <alignment horizontal="center" vertical="center"/>
    </xf>
    <xf numFmtId="164" fontId="3" fillId="0" borderId="9" xfId="0" applyNumberFormat="1" applyFont="1" applyFill="1" applyBorder="1" applyAlignment="1">
      <alignment horizontal="center" vertical="center"/>
    </xf>
    <xf numFmtId="0" fontId="4" fillId="2" borderId="0" xfId="0" applyFont="1" applyFill="1"/>
    <xf numFmtId="0" fontId="6" fillId="2" borderId="0" xfId="0" applyFont="1" applyFill="1" applyAlignment="1">
      <alignment horizontal="center"/>
    </xf>
    <xf numFmtId="14" fontId="3" fillId="2" borderId="0" xfId="0" applyNumberFormat="1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horizontal="center"/>
    </xf>
    <xf numFmtId="0" fontId="9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vertical="center" wrapText="1"/>
    </xf>
    <xf numFmtId="1" fontId="2" fillId="2" borderId="0" xfId="0" applyNumberFormat="1" applyFont="1" applyFill="1"/>
    <xf numFmtId="1" fontId="2" fillId="2" borderId="6" xfId="0" applyNumberFormat="1" applyFont="1" applyFill="1" applyBorder="1" applyAlignment="1">
      <alignment vertical="center"/>
    </xf>
    <xf numFmtId="1" fontId="15" fillId="0" borderId="0" xfId="0" applyNumberFormat="1" applyFont="1" applyAlignment="1">
      <alignment horizontal="center"/>
    </xf>
    <xf numFmtId="0" fontId="2" fillId="2" borderId="6" xfId="3" applyFont="1" applyFill="1" applyBorder="1" applyAlignment="1">
      <alignment horizontal="center"/>
    </xf>
    <xf numFmtId="1" fontId="2" fillId="2" borderId="6" xfId="0" applyNumberFormat="1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vertical="center"/>
    </xf>
    <xf numFmtId="0" fontId="17" fillId="0" borderId="0" xfId="0" applyNumberFormat="1" applyFont="1" applyAlignment="1">
      <alignment horizontal="center"/>
    </xf>
    <xf numFmtId="0" fontId="2" fillId="2" borderId="0" xfId="3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1" fontId="2" fillId="2" borderId="7" xfId="0" applyNumberFormat="1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1" fontId="4" fillId="0" borderId="8" xfId="0" applyNumberFormat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/>
    </xf>
    <xf numFmtId="164" fontId="19" fillId="2" borderId="8" xfId="0" applyNumberFormat="1" applyFont="1" applyFill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164" fontId="19" fillId="0" borderId="8" xfId="0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64" fontId="18" fillId="0" borderId="8" xfId="0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center" wrapText="1"/>
    </xf>
    <xf numFmtId="164" fontId="18" fillId="2" borderId="8" xfId="0" applyNumberFormat="1" applyFont="1" applyFill="1" applyBorder="1" applyAlignment="1">
      <alignment horizontal="center" vertical="center"/>
    </xf>
    <xf numFmtId="0" fontId="19" fillId="0" borderId="8" xfId="0" applyNumberFormat="1" applyFont="1" applyBorder="1" applyAlignment="1">
      <alignment horizontal="center" vertical="center"/>
    </xf>
    <xf numFmtId="164" fontId="19" fillId="0" borderId="8" xfId="2" applyNumberFormat="1" applyFont="1" applyBorder="1" applyAlignment="1">
      <alignment horizontal="center" vertical="center"/>
    </xf>
    <xf numFmtId="0" fontId="20" fillId="0" borderId="0" xfId="0" applyFont="1"/>
    <xf numFmtId="0" fontId="23" fillId="0" borderId="0" xfId="0" applyFont="1"/>
    <xf numFmtId="0" fontId="22" fillId="0" borderId="0" xfId="0" applyFont="1" applyBorder="1"/>
    <xf numFmtId="0" fontId="18" fillId="2" borderId="0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3" fillId="0" borderId="0" xfId="0" applyFont="1" applyBorder="1"/>
    <xf numFmtId="0" fontId="23" fillId="0" borderId="0" xfId="0" applyFont="1" applyBorder="1" applyAlignment="1">
      <alignment horizontal="center"/>
    </xf>
    <xf numFmtId="0" fontId="24" fillId="0" borderId="0" xfId="0" applyFont="1" applyBorder="1" applyAlignment="1">
      <alignment horizontal="right" wrapText="1"/>
    </xf>
    <xf numFmtId="0" fontId="24" fillId="0" borderId="0" xfId="0" applyFont="1" applyBorder="1" applyAlignment="1">
      <alignment horizontal="right"/>
    </xf>
    <xf numFmtId="0" fontId="25" fillId="0" borderId="0" xfId="0" applyFont="1" applyBorder="1" applyAlignment="1">
      <alignment horizontal="center"/>
    </xf>
    <xf numFmtId="0" fontId="25" fillId="0" borderId="0" xfId="0" applyFont="1" applyBorder="1"/>
    <xf numFmtId="0" fontId="24" fillId="0" borderId="0" xfId="0" applyFont="1" applyBorder="1"/>
    <xf numFmtId="0" fontId="23" fillId="5" borderId="0" xfId="0" applyFont="1" applyFill="1" applyBorder="1"/>
    <xf numFmtId="0" fontId="24" fillId="5" borderId="0" xfId="0" applyFont="1" applyFill="1" applyBorder="1" applyAlignment="1">
      <alignment horizontal="right" wrapText="1"/>
    </xf>
    <xf numFmtId="0" fontId="24" fillId="5" borderId="0" xfId="0" applyFont="1" applyFill="1" applyBorder="1" applyAlignment="1">
      <alignment horizontal="right"/>
    </xf>
    <xf numFmtId="0" fontId="25" fillId="0" borderId="0" xfId="0" applyFont="1" applyBorder="1" applyAlignment="1">
      <alignment horizontal="right"/>
    </xf>
    <xf numFmtId="0" fontId="23" fillId="0" borderId="0" xfId="0" applyFont="1" applyBorder="1" applyAlignment="1">
      <alignment horizontal="right"/>
    </xf>
    <xf numFmtId="164" fontId="4" fillId="0" borderId="0" xfId="0" applyNumberFormat="1" applyFont="1"/>
    <xf numFmtId="164" fontId="4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164" fontId="4" fillId="0" borderId="6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/>
    </xf>
    <xf numFmtId="164" fontId="4" fillId="0" borderId="7" xfId="0" applyNumberFormat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164" fontId="30" fillId="0" borderId="0" xfId="0" applyNumberFormat="1" applyFont="1" applyBorder="1" applyAlignment="1">
      <alignment vertical="center"/>
    </xf>
    <xf numFmtId="164" fontId="30" fillId="0" borderId="0" xfId="0" applyNumberFormat="1" applyFont="1" applyAlignment="1">
      <alignment vertical="center"/>
    </xf>
    <xf numFmtId="0" fontId="30" fillId="0" borderId="0" xfId="0" applyFont="1" applyFill="1" applyBorder="1" applyAlignment="1">
      <alignment vertical="center"/>
    </xf>
    <xf numFmtId="164" fontId="30" fillId="0" borderId="0" xfId="0" applyNumberFormat="1" applyFont="1" applyFill="1" applyBorder="1" applyAlignment="1">
      <alignment vertical="center"/>
    </xf>
    <xf numFmtId="0" fontId="30" fillId="0" borderId="7" xfId="0" applyFont="1" applyBorder="1" applyAlignment="1">
      <alignment vertical="center"/>
    </xf>
    <xf numFmtId="164" fontId="30" fillId="0" borderId="7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7" xfId="0" applyFont="1" applyBorder="1" applyAlignment="1">
      <alignment horizontal="center" vertical="center" wrapText="1"/>
    </xf>
    <xf numFmtId="0" fontId="30" fillId="0" borderId="0" xfId="0" applyFont="1"/>
    <xf numFmtId="0" fontId="30" fillId="0" borderId="0" xfId="0" applyFont="1" applyFill="1" applyBorder="1"/>
    <xf numFmtId="164" fontId="30" fillId="0" borderId="0" xfId="0" applyNumberFormat="1" applyFont="1"/>
    <xf numFmtId="0" fontId="30" fillId="0" borderId="0" xfId="0" applyFont="1" applyFill="1" applyBorder="1" applyAlignment="1"/>
    <xf numFmtId="164" fontId="30" fillId="0" borderId="0" xfId="0" applyNumberFormat="1" applyFont="1" applyFill="1" applyBorder="1"/>
    <xf numFmtId="0" fontId="30" fillId="0" borderId="0" xfId="0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right" vertical="center" wrapText="1"/>
    </xf>
    <xf numFmtId="164" fontId="30" fillId="0" borderId="0" xfId="0" applyNumberFormat="1" applyFont="1" applyFill="1" applyBorder="1" applyAlignment="1">
      <alignment horizontal="right" vertical="center"/>
    </xf>
    <xf numFmtId="0" fontId="30" fillId="0" borderId="7" xfId="0" applyFont="1" applyFill="1" applyBorder="1"/>
    <xf numFmtId="164" fontId="30" fillId="0" borderId="7" xfId="0" applyNumberFormat="1" applyFont="1" applyFill="1" applyBorder="1"/>
    <xf numFmtId="164" fontId="30" fillId="0" borderId="7" xfId="0" applyNumberFormat="1" applyFont="1" applyBorder="1"/>
    <xf numFmtId="165" fontId="33" fillId="0" borderId="0" xfId="4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49" fontId="10" fillId="6" borderId="6" xfId="0" applyNumberFormat="1" applyFont="1" applyFill="1" applyBorder="1" applyAlignment="1">
      <alignment horizontal="center"/>
    </xf>
    <xf numFmtId="49" fontId="10" fillId="6" borderId="9" xfId="0" applyNumberFormat="1" applyFont="1" applyFill="1" applyBorder="1" applyAlignment="1">
      <alignment horizontal="center"/>
    </xf>
    <xf numFmtId="0" fontId="3" fillId="0" borderId="0" xfId="0" applyFont="1" applyFill="1" applyBorder="1"/>
    <xf numFmtId="166" fontId="34" fillId="0" borderId="0" xfId="0" applyNumberFormat="1" applyFont="1" applyFill="1" applyBorder="1"/>
    <xf numFmtId="167" fontId="3" fillId="0" borderId="0" xfId="0" applyNumberFormat="1" applyFont="1" applyFill="1" applyBorder="1"/>
    <xf numFmtId="168" fontId="10" fillId="0" borderId="0" xfId="0" applyNumberFormat="1" applyFont="1" applyFill="1" applyBorder="1" applyAlignment="1">
      <alignment horizontal="center"/>
    </xf>
    <xf numFmtId="0" fontId="33" fillId="0" borderId="0" xfId="0" applyFont="1" applyFill="1" applyBorder="1"/>
    <xf numFmtId="0" fontId="33" fillId="0" borderId="0" xfId="0" applyFont="1" applyFill="1" applyBorder="1" applyAlignment="1">
      <alignment horizontal="center"/>
    </xf>
    <xf numFmtId="168" fontId="4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left"/>
    </xf>
    <xf numFmtId="0" fontId="35" fillId="0" borderId="0" xfId="0" applyFont="1" applyFill="1" applyBorder="1"/>
    <xf numFmtId="0" fontId="12" fillId="0" borderId="0" xfId="0" applyFont="1" applyFill="1" applyBorder="1"/>
    <xf numFmtId="168" fontId="4" fillId="0" borderId="0" xfId="0" applyNumberFormat="1" applyFont="1" applyFill="1" applyBorder="1" applyAlignment="1">
      <alignment horizontal="center" vertical="top"/>
    </xf>
    <xf numFmtId="0" fontId="3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5" fillId="0" borderId="7" xfId="0" applyFont="1" applyFill="1" applyBorder="1"/>
    <xf numFmtId="0" fontId="3" fillId="0" borderId="7" xfId="0" applyFont="1" applyFill="1" applyBorder="1" applyAlignment="1">
      <alignment horizontal="left"/>
    </xf>
    <xf numFmtId="0" fontId="3" fillId="0" borderId="7" xfId="0" applyFont="1" applyFill="1" applyBorder="1"/>
    <xf numFmtId="0" fontId="12" fillId="0" borderId="7" xfId="0" applyFont="1" applyFill="1" applyBorder="1" applyAlignment="1">
      <alignment wrapText="1"/>
    </xf>
    <xf numFmtId="0" fontId="12" fillId="0" borderId="7" xfId="0" applyFont="1" applyFill="1" applyBorder="1"/>
    <xf numFmtId="167" fontId="3" fillId="0" borderId="7" xfId="0" applyNumberFormat="1" applyFont="1" applyFill="1" applyBorder="1"/>
    <xf numFmtId="168" fontId="4" fillId="0" borderId="7" xfId="0" applyNumberFormat="1" applyFont="1" applyFill="1" applyBorder="1" applyAlignment="1">
      <alignment horizontal="center"/>
    </xf>
    <xf numFmtId="168" fontId="3" fillId="0" borderId="0" xfId="0" applyNumberFormat="1" applyFont="1" applyFill="1" applyBorder="1" applyAlignment="1">
      <alignment horizontal="center"/>
    </xf>
    <xf numFmtId="169" fontId="26" fillId="0" borderId="0" xfId="2" applyNumberFormat="1" applyFont="1" applyFill="1" applyBorder="1" applyAlignment="1">
      <alignment horizontal="center"/>
    </xf>
    <xf numFmtId="169" fontId="36" fillId="0" borderId="0" xfId="2" applyNumberFormat="1" applyFont="1" applyAlignment="1">
      <alignment horizontal="center"/>
    </xf>
    <xf numFmtId="0" fontId="3" fillId="0" borderId="0" xfId="0" applyFont="1" applyFill="1" applyBorder="1" applyAlignment="1">
      <alignment vertical="top" wrapText="1"/>
    </xf>
    <xf numFmtId="169" fontId="9" fillId="0" borderId="0" xfId="2" applyNumberFormat="1" applyFont="1" applyFill="1" applyBorder="1" applyAlignment="1">
      <alignment horizontal="right" vertical="top"/>
    </xf>
    <xf numFmtId="169" fontId="37" fillId="0" borderId="0" xfId="2" applyNumberFormat="1" applyFont="1"/>
    <xf numFmtId="0" fontId="38" fillId="0" borderId="0" xfId="1" applyFont="1" applyFill="1" applyBorder="1"/>
    <xf numFmtId="0" fontId="3" fillId="0" borderId="0" xfId="1" applyFont="1" applyFill="1" applyBorder="1" applyAlignment="1"/>
    <xf numFmtId="0" fontId="3" fillId="0" borderId="0" xfId="1" applyFont="1" applyFill="1" applyBorder="1"/>
    <xf numFmtId="0" fontId="3" fillId="0" borderId="0" xfId="1" applyFont="1" applyFill="1" applyBorder="1" applyAlignment="1">
      <alignment vertical="top"/>
    </xf>
    <xf numFmtId="0" fontId="3" fillId="0" borderId="0" xfId="1" applyFont="1" applyFill="1" applyBorder="1" applyAlignment="1">
      <alignment wrapText="1"/>
    </xf>
    <xf numFmtId="169" fontId="9" fillId="0" borderId="0" xfId="2" applyNumberFormat="1" applyFont="1" applyFill="1" applyBorder="1" applyAlignment="1">
      <alignment horizontal="right"/>
    </xf>
    <xf numFmtId="0" fontId="3" fillId="0" borderId="0" xfId="0" applyFont="1" applyFill="1" applyBorder="1" applyAlignment="1"/>
    <xf numFmtId="169" fontId="26" fillId="0" borderId="0" xfId="2" applyNumberFormat="1" applyFont="1" applyFill="1" applyBorder="1" applyAlignment="1">
      <alignment horizontal="right"/>
    </xf>
    <xf numFmtId="169" fontId="36" fillId="0" borderId="0" xfId="2" applyNumberFormat="1" applyFont="1"/>
    <xf numFmtId="0" fontId="12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wrapText="1"/>
    </xf>
    <xf numFmtId="0" fontId="33" fillId="0" borderId="7" xfId="0" applyFont="1" applyFill="1" applyBorder="1"/>
    <xf numFmtId="0" fontId="3" fillId="0" borderId="7" xfId="0" applyFont="1" applyFill="1" applyBorder="1" applyAlignment="1">
      <alignment vertical="top"/>
    </xf>
    <xf numFmtId="0" fontId="12" fillId="0" borderId="7" xfId="0" applyFont="1" applyFill="1" applyBorder="1" applyAlignment="1">
      <alignment horizontal="left" wrapText="1"/>
    </xf>
    <xf numFmtId="169" fontId="9" fillId="0" borderId="7" xfId="2" applyNumberFormat="1" applyFont="1" applyFill="1" applyBorder="1" applyAlignment="1">
      <alignment horizontal="right"/>
    </xf>
    <xf numFmtId="169" fontId="37" fillId="0" borderId="7" xfId="2" applyNumberFormat="1" applyFont="1" applyBorder="1"/>
    <xf numFmtId="0" fontId="0" fillId="0" borderId="0" xfId="0" applyFill="1"/>
    <xf numFmtId="0" fontId="26" fillId="0" borderId="0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 wrapText="1"/>
    </xf>
    <xf numFmtId="170" fontId="3" fillId="0" borderId="8" xfId="2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9" fillId="0" borderId="8" xfId="0" applyFont="1" applyBorder="1" applyAlignment="1">
      <alignment horizontal="left" vertical="center" wrapText="1"/>
    </xf>
    <xf numFmtId="164" fontId="39" fillId="0" borderId="8" xfId="0" applyNumberFormat="1" applyFont="1" applyFill="1" applyBorder="1" applyAlignment="1">
      <alignment horizontal="center" vertical="center"/>
    </xf>
    <xf numFmtId="171" fontId="3" fillId="0" borderId="8" xfId="0" applyNumberFormat="1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/>
    </xf>
    <xf numFmtId="1" fontId="39" fillId="0" borderId="8" xfId="0" applyNumberFormat="1" applyFont="1" applyFill="1" applyBorder="1" applyAlignment="1">
      <alignment horizontal="center" vertical="center"/>
    </xf>
    <xf numFmtId="0" fontId="39" fillId="0" borderId="8" xfId="0" applyFont="1" applyBorder="1" applyAlignment="1">
      <alignment horizontal="left" vertical="center"/>
    </xf>
    <xf numFmtId="164" fontId="3" fillId="0" borderId="8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40" fillId="0" borderId="8" xfId="0" applyFont="1" applyBorder="1" applyAlignment="1">
      <alignment wrapText="1"/>
    </xf>
    <xf numFmtId="169" fontId="3" fillId="0" borderId="8" xfId="2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1" fillId="0" borderId="0" xfId="0" applyFont="1" applyBorder="1"/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169" fontId="3" fillId="0" borderId="8" xfId="2" applyNumberFormat="1" applyFont="1" applyFill="1" applyBorder="1" applyAlignment="1">
      <alignment vertical="center"/>
    </xf>
    <xf numFmtId="169" fontId="3" fillId="0" borderId="8" xfId="2" applyNumberFormat="1" applyFont="1" applyBorder="1" applyAlignment="1">
      <alignment vertical="center"/>
    </xf>
    <xf numFmtId="169" fontId="18" fillId="0" borderId="8" xfId="2" applyNumberFormat="1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164" fontId="3" fillId="0" borderId="8" xfId="0" applyNumberFormat="1" applyFont="1" applyBorder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169" fontId="3" fillId="0" borderId="8" xfId="2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4" fillId="2" borderId="0" xfId="0" applyNumberFormat="1" applyFont="1" applyFill="1" applyAlignment="1">
      <alignment horizont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38" fontId="4" fillId="2" borderId="6" xfId="0" applyNumberFormat="1" applyFont="1" applyFill="1" applyBorder="1" applyAlignment="1">
      <alignment horizontal="right" vertical="center"/>
    </xf>
    <xf numFmtId="1" fontId="4" fillId="0" borderId="6" xfId="0" applyNumberFormat="1" applyFont="1" applyFill="1" applyBorder="1" applyAlignment="1">
      <alignment horizontal="right" vertical="center"/>
    </xf>
    <xf numFmtId="1" fontId="4" fillId="2" borderId="6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 vertical="center"/>
    </xf>
    <xf numFmtId="38" fontId="4" fillId="2" borderId="0" xfId="0" applyNumberFormat="1" applyFont="1" applyFill="1" applyBorder="1" applyAlignment="1">
      <alignment horizontal="right" vertical="center"/>
    </xf>
    <xf numFmtId="1" fontId="4" fillId="2" borderId="0" xfId="0" applyNumberFormat="1" applyFont="1" applyFill="1" applyBorder="1" applyAlignment="1">
      <alignment horizontal="right" vertical="center"/>
    </xf>
    <xf numFmtId="1" fontId="4" fillId="0" borderId="0" xfId="0" applyNumberFormat="1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left" vertical="center"/>
    </xf>
    <xf numFmtId="1" fontId="4" fillId="2" borderId="7" xfId="0" applyNumberFormat="1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center" vertical="center"/>
    </xf>
    <xf numFmtId="0" fontId="30" fillId="0" borderId="7" xfId="0" applyNumberFormat="1" applyFont="1" applyBorder="1" applyAlignment="1">
      <alignment horizontal="right" vertical="center"/>
    </xf>
    <xf numFmtId="1" fontId="4" fillId="0" borderId="7" xfId="0" applyNumberFormat="1" applyFont="1" applyFill="1" applyBorder="1" applyAlignment="1">
      <alignment horizontal="right" vertical="center"/>
    </xf>
    <xf numFmtId="172" fontId="30" fillId="0" borderId="3" xfId="0" applyNumberFormat="1" applyFont="1" applyFill="1" applyBorder="1" applyAlignment="1">
      <alignment horizontal="right" vertical="center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vertical="center"/>
    </xf>
    <xf numFmtId="0" fontId="4" fillId="0" borderId="12" xfId="0" applyNumberFormat="1" applyFont="1" applyBorder="1" applyAlignment="1">
      <alignment vertical="center"/>
    </xf>
    <xf numFmtId="0" fontId="4" fillId="0" borderId="6" xfId="0" applyNumberFormat="1" applyFont="1" applyBorder="1" applyAlignment="1">
      <alignment vertical="center"/>
    </xf>
    <xf numFmtId="0" fontId="4" fillId="0" borderId="2" xfId="0" applyNumberFormat="1" applyFont="1" applyBorder="1" applyAlignment="1">
      <alignment vertical="center"/>
    </xf>
    <xf numFmtId="0" fontId="4" fillId="0" borderId="3" xfId="0" applyNumberFormat="1" applyFont="1" applyBorder="1" applyAlignment="1">
      <alignment vertical="center"/>
    </xf>
    <xf numFmtId="0" fontId="4" fillId="0" borderId="15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vertical="center"/>
    </xf>
    <xf numFmtId="0" fontId="4" fillId="0" borderId="16" xfId="0" applyNumberFormat="1" applyFont="1" applyBorder="1" applyAlignment="1">
      <alignment vertical="center"/>
    </xf>
    <xf numFmtId="0" fontId="4" fillId="0" borderId="13" xfId="0" applyNumberFormat="1" applyFont="1" applyBorder="1" applyAlignment="1">
      <alignment vertical="center"/>
    </xf>
    <xf numFmtId="0" fontId="4" fillId="0" borderId="14" xfId="0" applyNumberFormat="1" applyFont="1" applyBorder="1" applyAlignment="1">
      <alignment vertical="center"/>
    </xf>
    <xf numFmtId="0" fontId="4" fillId="0" borderId="7" xfId="0" applyNumberFormat="1" applyFont="1" applyBorder="1" applyAlignment="1">
      <alignment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right" vertical="center"/>
    </xf>
    <xf numFmtId="0" fontId="4" fillId="0" borderId="6" xfId="0" applyNumberFormat="1" applyFont="1" applyFill="1" applyBorder="1" applyAlignment="1">
      <alignment horizontal="right" vertical="center"/>
    </xf>
    <xf numFmtId="0" fontId="4" fillId="0" borderId="6" xfId="0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right" vertical="center"/>
    </xf>
    <xf numFmtId="0" fontId="29" fillId="0" borderId="0" xfId="0" applyNumberFormat="1" applyFont="1"/>
    <xf numFmtId="0" fontId="2" fillId="0" borderId="0" xfId="0" applyNumberFormat="1" applyFont="1" applyFill="1"/>
    <xf numFmtId="0" fontId="29" fillId="0" borderId="0" xfId="0" applyNumberFormat="1" applyFont="1" applyFill="1"/>
    <xf numFmtId="0" fontId="29" fillId="0" borderId="0" xfId="0" applyFont="1"/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172" fontId="30" fillId="0" borderId="6" xfId="0" applyNumberFormat="1" applyFont="1" applyFill="1" applyBorder="1"/>
    <xf numFmtId="164" fontId="30" fillId="0" borderId="6" xfId="0" applyNumberFormat="1" applyFont="1" applyBorder="1"/>
    <xf numFmtId="172" fontId="30" fillId="0" borderId="6" xfId="0" applyNumberFormat="1" applyFont="1" applyBorder="1"/>
    <xf numFmtId="164" fontId="30" fillId="0" borderId="3" xfId="0" applyNumberFormat="1" applyFont="1" applyBorder="1"/>
    <xf numFmtId="164" fontId="30" fillId="0" borderId="4" xfId="0" applyNumberFormat="1" applyFont="1" applyBorder="1"/>
    <xf numFmtId="0" fontId="30" fillId="0" borderId="11" xfId="0" applyFont="1" applyBorder="1" applyAlignment="1">
      <alignment horizontal="left" wrapText="1"/>
    </xf>
    <xf numFmtId="0" fontId="30" fillId="0" borderId="6" xfId="0" applyNumberFormat="1" applyFont="1" applyBorder="1"/>
    <xf numFmtId="164" fontId="30" fillId="0" borderId="0" xfId="0" applyNumberFormat="1" applyFont="1" applyBorder="1"/>
    <xf numFmtId="0" fontId="30" fillId="0" borderId="0" xfId="0" applyNumberFormat="1" applyFont="1" applyBorder="1" applyAlignment="1">
      <alignment horizontal="left" wrapText="1"/>
    </xf>
    <xf numFmtId="0" fontId="30" fillId="0" borderId="0" xfId="0" applyNumberFormat="1" applyFont="1" applyBorder="1"/>
    <xf numFmtId="0" fontId="30" fillId="0" borderId="15" xfId="0" applyFont="1" applyBorder="1" applyAlignment="1">
      <alignment horizontal="left" wrapText="1"/>
    </xf>
    <xf numFmtId="172" fontId="30" fillId="0" borderId="0" xfId="0" applyNumberFormat="1" applyFont="1" applyFill="1" applyBorder="1"/>
    <xf numFmtId="0" fontId="30" fillId="0" borderId="15" xfId="0" applyFont="1" applyBorder="1" applyAlignment="1">
      <alignment horizontal="left"/>
    </xf>
    <xf numFmtId="0" fontId="30" fillId="0" borderId="0" xfId="0" applyNumberFormat="1" applyFont="1" applyBorder="1" applyAlignment="1">
      <alignment horizontal="left"/>
    </xf>
    <xf numFmtId="172" fontId="30" fillId="0" borderId="0" xfId="0" applyNumberFormat="1" applyFont="1" applyBorder="1"/>
    <xf numFmtId="0" fontId="30" fillId="0" borderId="13" xfId="0" applyFont="1" applyBorder="1" applyAlignment="1">
      <alignment horizontal="left" wrapText="1"/>
    </xf>
    <xf numFmtId="0" fontId="30" fillId="0" borderId="7" xfId="0" applyNumberFormat="1" applyFont="1" applyBorder="1"/>
    <xf numFmtId="172" fontId="30" fillId="0" borderId="7" xfId="0" applyNumberFormat="1" applyFont="1" applyBorder="1"/>
    <xf numFmtId="172" fontId="30" fillId="0" borderId="7" xfId="0" applyNumberFormat="1" applyFont="1" applyFill="1" applyBorder="1"/>
    <xf numFmtId="0" fontId="29" fillId="0" borderId="0" xfId="0" applyNumberFormat="1" applyFont="1" applyBorder="1"/>
    <xf numFmtId="164" fontId="29" fillId="0" borderId="0" xfId="0" applyNumberFormat="1" applyFont="1"/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6" xfId="0" applyFont="1" applyBorder="1"/>
    <xf numFmtId="0" fontId="11" fillId="0" borderId="6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4" fillId="4" borderId="0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1" fontId="4" fillId="0" borderId="0" xfId="0" applyNumberFormat="1" applyFont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3" fillId="0" borderId="0" xfId="0" applyFont="1"/>
    <xf numFmtId="164" fontId="9" fillId="0" borderId="0" xfId="0" applyNumberFormat="1" applyFont="1" applyFill="1" applyBorder="1" applyAlignment="1">
      <alignment horizontal="center" vertical="center"/>
    </xf>
    <xf numFmtId="0" fontId="1" fillId="0" borderId="0" xfId="6"/>
    <xf numFmtId="164" fontId="0" fillId="2" borderId="0" xfId="0" applyNumberFormat="1" applyFill="1" applyBorder="1"/>
    <xf numFmtId="0" fontId="0" fillId="2" borderId="0" xfId="0" applyFill="1" applyBorder="1"/>
    <xf numFmtId="0" fontId="47" fillId="0" borderId="0" xfId="0" applyFont="1"/>
    <xf numFmtId="164" fontId="9" fillId="2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justify"/>
    </xf>
    <xf numFmtId="0" fontId="12" fillId="0" borderId="0" xfId="0" applyFont="1" applyBorder="1" applyAlignment="1">
      <alignment horizontal="left" vertical="center" wrapText="1"/>
    </xf>
    <xf numFmtId="0" fontId="9" fillId="0" borderId="0" xfId="0" applyFont="1" applyBorder="1"/>
    <xf numFmtId="0" fontId="46" fillId="0" borderId="0" xfId="0" applyFont="1" applyBorder="1" applyAlignment="1">
      <alignment vertical="center" wrapText="1"/>
    </xf>
    <xf numFmtId="164" fontId="9" fillId="0" borderId="7" xfId="0" applyNumberFormat="1" applyFont="1" applyFill="1" applyBorder="1" applyAlignment="1">
      <alignment horizontal="center" vertical="center"/>
    </xf>
    <xf numFmtId="0" fontId="4" fillId="0" borderId="0" xfId="0" applyFont="1" applyBorder="1"/>
    <xf numFmtId="0" fontId="4" fillId="2" borderId="0" xfId="0" applyFont="1" applyFill="1" applyAlignment="1">
      <alignment horizontal="left" vertical="center"/>
    </xf>
    <xf numFmtId="16" fontId="4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1" fontId="4" fillId="2" borderId="7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center"/>
    </xf>
    <xf numFmtId="164" fontId="4" fillId="4" borderId="0" xfId="0" applyNumberFormat="1" applyFont="1" applyFill="1" applyBorder="1" applyAlignment="1">
      <alignment horizontal="center"/>
    </xf>
    <xf numFmtId="0" fontId="10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16" fillId="0" borderId="6" xfId="0" applyFont="1" applyBorder="1"/>
    <xf numFmtId="1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6" fillId="0" borderId="0" xfId="0" applyFont="1" applyBorder="1"/>
    <xf numFmtId="0" fontId="4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6" fillId="4" borderId="0" xfId="0" applyFont="1" applyFill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90" wrapText="1"/>
    </xf>
    <xf numFmtId="0" fontId="49" fillId="0" borderId="0" xfId="0" applyFont="1"/>
    <xf numFmtId="0" fontId="49" fillId="0" borderId="0" xfId="0" applyFont="1" applyAlignment="1">
      <alignment horizontal="right"/>
    </xf>
    <xf numFmtId="0" fontId="49" fillId="0" borderId="8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left" vertical="center" wrapText="1"/>
    </xf>
    <xf numFmtId="3" fontId="49" fillId="0" borderId="8" xfId="0" applyNumberFormat="1" applyFont="1" applyBorder="1" applyAlignment="1">
      <alignment horizontal="center" vertical="center" wrapText="1"/>
    </xf>
    <xf numFmtId="4" fontId="49" fillId="0" borderId="8" xfId="0" applyNumberFormat="1" applyFont="1" applyBorder="1" applyAlignment="1">
      <alignment horizontal="center" vertical="center" wrapText="1"/>
    </xf>
    <xf numFmtId="0" fontId="51" fillId="0" borderId="0" xfId="0" applyFont="1"/>
    <xf numFmtId="14" fontId="51" fillId="0" borderId="0" xfId="0" applyNumberFormat="1" applyFont="1"/>
    <xf numFmtId="0" fontId="51" fillId="0" borderId="7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1" fillId="0" borderId="0" xfId="0" applyFont="1" applyFill="1" applyAlignment="1">
      <alignment horizontal="left" vertical="center" wrapText="1"/>
    </xf>
    <xf numFmtId="0" fontId="51" fillId="0" borderId="0" xfId="2" applyNumberFormat="1" applyFont="1" applyFill="1" applyAlignment="1">
      <alignment horizontal="center" vertical="center"/>
    </xf>
    <xf numFmtId="164" fontId="51" fillId="0" borderId="0" xfId="2" applyNumberFormat="1" applyFont="1" applyFill="1" applyAlignment="1">
      <alignment horizontal="center" vertical="center"/>
    </xf>
    <xf numFmtId="164" fontId="51" fillId="0" borderId="16" xfId="2" applyNumberFormat="1" applyFont="1" applyFill="1" applyBorder="1" applyAlignment="1">
      <alignment horizontal="center" vertical="center"/>
    </xf>
    <xf numFmtId="0" fontId="51" fillId="0" borderId="0" xfId="0" applyFont="1" applyFill="1"/>
    <xf numFmtId="0" fontId="51" fillId="0" borderId="0" xfId="0" applyFont="1" applyFill="1" applyAlignment="1">
      <alignment horizontal="left" vertical="center"/>
    </xf>
    <xf numFmtId="0" fontId="51" fillId="0" borderId="0" xfId="0" applyFont="1" applyFill="1" applyAlignment="1">
      <alignment horizontal="center" vertical="center"/>
    </xf>
    <xf numFmtId="0" fontId="51" fillId="0" borderId="3" xfId="0" applyFont="1" applyBorder="1" applyAlignment="1">
      <alignment horizontal="center"/>
    </xf>
    <xf numFmtId="0" fontId="51" fillId="0" borderId="3" xfId="0" applyNumberFormat="1" applyFont="1" applyBorder="1" applyAlignment="1">
      <alignment horizontal="center"/>
    </xf>
    <xf numFmtId="164" fontId="51" fillId="0" borderId="3" xfId="0" applyNumberFormat="1" applyFont="1" applyBorder="1" applyAlignment="1">
      <alignment horizontal="center"/>
    </xf>
    <xf numFmtId="164" fontId="51" fillId="0" borderId="4" xfId="0" applyNumberFormat="1" applyFont="1" applyBorder="1" applyAlignment="1">
      <alignment horizontal="center"/>
    </xf>
    <xf numFmtId="0" fontId="49" fillId="0" borderId="0" xfId="0" applyFont="1" applyBorder="1"/>
    <xf numFmtId="1" fontId="16" fillId="2" borderId="8" xfId="0" applyNumberFormat="1" applyFont="1" applyFill="1" applyBorder="1" applyAlignment="1">
      <alignment vertical="center"/>
    </xf>
    <xf numFmtId="170" fontId="49" fillId="0" borderId="8" xfId="2" applyNumberFormat="1" applyFont="1" applyBorder="1" applyAlignment="1">
      <alignment horizontal="center"/>
    </xf>
    <xf numFmtId="173" fontId="49" fillId="0" borderId="8" xfId="2" applyNumberFormat="1" applyFont="1" applyBorder="1" applyAlignment="1">
      <alignment horizontal="center"/>
    </xf>
    <xf numFmtId="173" fontId="49" fillId="0" borderId="0" xfId="2" applyNumberFormat="1" applyFont="1" applyBorder="1" applyAlignment="1">
      <alignment horizontal="center"/>
    </xf>
    <xf numFmtId="173" fontId="49" fillId="0" borderId="0" xfId="0" applyNumberFormat="1" applyFont="1" applyBorder="1"/>
    <xf numFmtId="0" fontId="49" fillId="0" borderId="8" xfId="0" applyFont="1" applyBorder="1" applyAlignment="1">
      <alignment horizontal="center"/>
    </xf>
    <xf numFmtId="170" fontId="53" fillId="0" borderId="8" xfId="2" applyNumberFormat="1" applyFont="1" applyBorder="1" applyAlignment="1">
      <alignment horizontal="center"/>
    </xf>
    <xf numFmtId="173" fontId="53" fillId="0" borderId="8" xfId="2" applyNumberFormat="1" applyFont="1" applyBorder="1" applyAlignment="1">
      <alignment horizontal="center"/>
    </xf>
    <xf numFmtId="173" fontId="49" fillId="0" borderId="0" xfId="0" applyNumberFormat="1" applyFont="1"/>
    <xf numFmtId="170" fontId="49" fillId="0" borderId="0" xfId="0" applyNumberFormat="1" applyFont="1" applyBorder="1"/>
    <xf numFmtId="170" fontId="49" fillId="0" borderId="0" xfId="0" applyNumberFormat="1" applyFont="1"/>
    <xf numFmtId="174" fontId="49" fillId="0" borderId="0" xfId="0" applyNumberFormat="1" applyFont="1"/>
    <xf numFmtId="0" fontId="17" fillId="0" borderId="0" xfId="0" applyFont="1"/>
    <xf numFmtId="0" fontId="17" fillId="0" borderId="0" xfId="0" applyFont="1" applyBorder="1" applyAlignment="1">
      <alignment horizontal="center"/>
    </xf>
    <xf numFmtId="14" fontId="17" fillId="0" borderId="0" xfId="0" applyNumberFormat="1" applyFont="1" applyFill="1" applyBorder="1" applyAlignment="1">
      <alignment horizont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" fontId="54" fillId="0" borderId="0" xfId="0" applyNumberFormat="1" applyFont="1" applyFill="1" applyBorder="1" applyAlignment="1">
      <alignment vertical="center"/>
    </xf>
    <xf numFmtId="0" fontId="17" fillId="0" borderId="0" xfId="2" applyNumberFormat="1" applyFont="1" applyFill="1" applyAlignment="1">
      <alignment horizontal="center"/>
    </xf>
    <xf numFmtId="170" fontId="17" fillId="0" borderId="0" xfId="2" applyNumberFormat="1" applyFont="1" applyFill="1" applyAlignment="1">
      <alignment horizontal="center"/>
    </xf>
    <xf numFmtId="164" fontId="17" fillId="0" borderId="0" xfId="0" applyNumberFormat="1" applyFont="1" applyFill="1" applyAlignment="1">
      <alignment horizontal="center"/>
    </xf>
    <xf numFmtId="0" fontId="17" fillId="0" borderId="0" xfId="0" applyNumberFormat="1" applyFont="1" applyFill="1" applyAlignment="1">
      <alignment horizontal="center"/>
    </xf>
    <xf numFmtId="170" fontId="17" fillId="0" borderId="0" xfId="2" applyNumberFormat="1" applyFont="1" applyFill="1"/>
    <xf numFmtId="0" fontId="17" fillId="0" borderId="0" xfId="0" applyFont="1" applyFill="1"/>
    <xf numFmtId="1" fontId="54" fillId="0" borderId="3" xfId="0" applyNumberFormat="1" applyFont="1" applyFill="1" applyBorder="1" applyAlignment="1">
      <alignment horizontal="center"/>
    </xf>
    <xf numFmtId="0" fontId="55" fillId="0" borderId="3" xfId="2" applyNumberFormat="1" applyFont="1" applyFill="1" applyBorder="1" applyAlignment="1">
      <alignment horizontal="center"/>
    </xf>
    <xf numFmtId="164" fontId="55" fillId="0" borderId="3" xfId="0" applyNumberFormat="1" applyFont="1" applyFill="1" applyBorder="1" applyAlignment="1">
      <alignment horizontal="center"/>
    </xf>
    <xf numFmtId="0" fontId="49" fillId="0" borderId="0" xfId="0" applyFont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 wrapText="1"/>
    </xf>
    <xf numFmtId="1" fontId="16" fillId="0" borderId="6" xfId="0" applyNumberFormat="1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0" fontId="49" fillId="0" borderId="6" xfId="2" applyNumberFormat="1" applyFont="1" applyFill="1" applyBorder="1" applyAlignment="1">
      <alignment horizontal="center"/>
    </xf>
    <xf numFmtId="0" fontId="49" fillId="0" borderId="0" xfId="2" applyNumberFormat="1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vertical="center"/>
    </xf>
    <xf numFmtId="0" fontId="49" fillId="0" borderId="7" xfId="2" applyNumberFormat="1" applyFont="1" applyFill="1" applyBorder="1" applyAlignment="1">
      <alignment horizontal="center"/>
    </xf>
    <xf numFmtId="1" fontId="16" fillId="2" borderId="3" xfId="0" applyNumberFormat="1" applyFont="1" applyFill="1" applyBorder="1" applyAlignment="1">
      <alignment horizontal="center" vertical="center"/>
    </xf>
    <xf numFmtId="0" fontId="49" fillId="0" borderId="3" xfId="2" applyNumberFormat="1" applyFont="1" applyBorder="1" applyAlignment="1">
      <alignment horizontal="center"/>
    </xf>
    <xf numFmtId="0" fontId="49" fillId="0" borderId="3" xfId="2" applyNumberFormat="1" applyFont="1" applyFill="1" applyBorder="1" applyAlignment="1">
      <alignment horizontal="center"/>
    </xf>
    <xf numFmtId="0" fontId="49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left" vertical="center" wrapText="1"/>
    </xf>
    <xf numFmtId="164" fontId="29" fillId="0" borderId="8" xfId="0" applyNumberFormat="1" applyFont="1" applyBorder="1" applyAlignment="1">
      <alignment horizontal="center" vertical="center" wrapText="1"/>
    </xf>
    <xf numFmtId="175" fontId="2" fillId="0" borderId="8" xfId="0" applyNumberFormat="1" applyFont="1" applyBorder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56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8" fillId="0" borderId="0" xfId="0" applyFont="1" applyAlignment="1">
      <alignment horizontal="center"/>
    </xf>
    <xf numFmtId="14" fontId="4" fillId="0" borderId="0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1" fontId="4" fillId="0" borderId="0" xfId="7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0" fontId="0" fillId="0" borderId="0" xfId="0" applyBorder="1"/>
    <xf numFmtId="0" fontId="60" fillId="0" borderId="0" xfId="8" applyFont="1" applyFill="1" applyBorder="1" applyAlignment="1">
      <alignment horizontal="right" wrapText="1"/>
    </xf>
    <xf numFmtId="0" fontId="61" fillId="0" borderId="0" xfId="0" applyFont="1"/>
    <xf numFmtId="0" fontId="30" fillId="0" borderId="8" xfId="0" applyFont="1" applyBorder="1" applyAlignment="1">
      <alignment vertical="center"/>
    </xf>
    <xf numFmtId="0" fontId="30" fillId="0" borderId="8" xfId="0" applyFont="1" applyBorder="1" applyAlignment="1">
      <alignment horizontal="center" vertical="center" textRotation="90" wrapText="1"/>
    </xf>
    <xf numFmtId="0" fontId="61" fillId="0" borderId="0" xfId="0" applyFont="1" applyAlignment="1">
      <alignment horizontal="center"/>
    </xf>
    <xf numFmtId="0" fontId="4" fillId="0" borderId="8" xfId="0" applyFont="1" applyFill="1" applyBorder="1" applyAlignment="1">
      <alignment horizontal="left" vertical="center" wrapText="1"/>
    </xf>
    <xf numFmtId="164" fontId="30" fillId="0" borderId="8" xfId="0" applyNumberFormat="1" applyFont="1" applyBorder="1" applyAlignment="1">
      <alignment horizontal="center"/>
    </xf>
    <xf numFmtId="2" fontId="30" fillId="0" borderId="8" xfId="0" applyNumberFormat="1" applyFont="1" applyBorder="1" applyAlignment="1">
      <alignment horizontal="center"/>
    </xf>
    <xf numFmtId="164" fontId="30" fillId="0" borderId="8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" fontId="4" fillId="0" borderId="8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4" fillId="2" borderId="8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1" fontId="2" fillId="2" borderId="0" xfId="0" applyNumberFormat="1" applyFont="1" applyFill="1" applyAlignment="1">
      <alignment horizontal="center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1" fontId="2" fillId="2" borderId="10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textRotation="90"/>
    </xf>
    <xf numFmtId="0" fontId="18" fillId="0" borderId="5" xfId="0" applyFont="1" applyBorder="1" applyAlignment="1">
      <alignment horizontal="center" vertical="center" textRotation="90"/>
    </xf>
    <xf numFmtId="0" fontId="18" fillId="0" borderId="10" xfId="0" applyFont="1" applyBorder="1" applyAlignment="1">
      <alignment horizontal="center" vertical="center" textRotation="90"/>
    </xf>
    <xf numFmtId="0" fontId="19" fillId="0" borderId="2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textRotation="90" wrapText="1"/>
    </xf>
    <xf numFmtId="0" fontId="18" fillId="0" borderId="5" xfId="0" applyFont="1" applyBorder="1" applyAlignment="1">
      <alignment horizontal="center" vertical="center" textRotation="90" wrapText="1"/>
    </xf>
    <xf numFmtId="0" fontId="18" fillId="0" borderId="10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23" fillId="0" borderId="0" xfId="0" applyFont="1" applyBorder="1" applyAlignment="1">
      <alignment horizontal="center" wrapText="1"/>
    </xf>
    <xf numFmtId="0" fontId="23" fillId="0" borderId="0" xfId="0" applyFont="1" applyBorder="1" applyAlignment="1">
      <alignment horizontal="center" textRotation="90" wrapText="1"/>
    </xf>
    <xf numFmtId="0" fontId="23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 wrapText="1"/>
    </xf>
    <xf numFmtId="0" fontId="22" fillId="0" borderId="0" xfId="0" applyFont="1" applyBorder="1" applyAlignment="1">
      <alignment wrapText="1"/>
    </xf>
    <xf numFmtId="0" fontId="0" fillId="0" borderId="4" xfId="0" applyBorder="1" applyAlignment="1">
      <alignment horizontal="left" vertical="center" wrapText="1"/>
    </xf>
    <xf numFmtId="0" fontId="23" fillId="0" borderId="0" xfId="0" applyFont="1" applyBorder="1"/>
    <xf numFmtId="0" fontId="9" fillId="0" borderId="0" xfId="0" applyFont="1" applyBorder="1" applyAlignment="1">
      <alignment wrapText="1"/>
    </xf>
    <xf numFmtId="0" fontId="23" fillId="0" borderId="0" xfId="0" applyFont="1" applyBorder="1" applyAlignment="1">
      <alignment wrapText="1"/>
    </xf>
    <xf numFmtId="0" fontId="9" fillId="0" borderId="0" xfId="0" applyFont="1" applyBorder="1" applyAlignment="1">
      <alignment horizontal="left" wrapText="1"/>
    </xf>
    <xf numFmtId="0" fontId="26" fillId="0" borderId="0" xfId="0" applyFont="1" applyBorder="1" applyAlignment="1">
      <alignment horizontal="center" wrapText="1"/>
    </xf>
    <xf numFmtId="0" fontId="23" fillId="0" borderId="0" xfId="0" applyFont="1" applyBorder="1" applyAlignment="1">
      <alignment horizontal="left"/>
    </xf>
    <xf numFmtId="0" fontId="22" fillId="0" borderId="0" xfId="0" applyFont="1" applyBorder="1" applyAlignment="1">
      <alignment horizontal="center"/>
    </xf>
    <xf numFmtId="0" fontId="22" fillId="0" borderId="0" xfId="0" applyFont="1" applyBorder="1"/>
    <xf numFmtId="0" fontId="25" fillId="0" borderId="0" xfId="0" applyFont="1" applyBorder="1"/>
    <xf numFmtId="0" fontId="23" fillId="0" borderId="0" xfId="0" applyFont="1" applyBorder="1" applyAlignment="1">
      <alignment horizontal="left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27" fillId="0" borderId="0" xfId="0" applyFont="1" applyBorder="1" applyAlignment="1">
      <alignment wrapText="1"/>
    </xf>
    <xf numFmtId="0" fontId="28" fillId="0" borderId="0" xfId="0" applyFont="1" applyBorder="1" applyAlignment="1">
      <alignment horizontal="center" vertical="center" textRotation="90" wrapText="1"/>
    </xf>
    <xf numFmtId="0" fontId="25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0" fillId="0" borderId="0" xfId="0" applyFont="1" applyAlignment="1">
      <alignment horizontal="right" vertical="center"/>
    </xf>
    <xf numFmtId="0" fontId="30" fillId="0" borderId="2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165" fontId="33" fillId="0" borderId="0" xfId="4" applyFont="1" applyFill="1" applyBorder="1" applyAlignment="1" applyProtection="1">
      <alignment horizontal="center" vertical="center"/>
      <protection locked="0"/>
    </xf>
    <xf numFmtId="2" fontId="26" fillId="6" borderId="6" xfId="5" applyNumberFormat="1" applyFont="1" applyFill="1" applyBorder="1" applyAlignment="1">
      <alignment horizontal="center" vertical="center"/>
    </xf>
    <xf numFmtId="2" fontId="26" fillId="6" borderId="9" xfId="5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8" xfId="0" applyFont="1" applyBorder="1" applyAlignment="1">
      <alignment horizontal="left" vertical="center"/>
    </xf>
    <xf numFmtId="1" fontId="6" fillId="2" borderId="0" xfId="0" applyNumberFormat="1" applyFont="1" applyFill="1" applyAlignment="1">
      <alignment horizontal="center"/>
    </xf>
    <xf numFmtId="0" fontId="4" fillId="2" borderId="10" xfId="0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/>
    </xf>
    <xf numFmtId="0" fontId="4" fillId="0" borderId="14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15" xfId="0" applyNumberFormat="1" applyFont="1" applyBorder="1" applyAlignment="1">
      <alignment horizontal="center" vertical="center"/>
    </xf>
    <xf numFmtId="0" fontId="4" fillId="0" borderId="16" xfId="0" applyNumberFormat="1" applyFont="1" applyBorder="1" applyAlignment="1">
      <alignment horizontal="center" vertical="center"/>
    </xf>
    <xf numFmtId="0" fontId="0" fillId="0" borderId="16" xfId="0" applyNumberFormat="1" applyBorder="1" applyAlignment="1">
      <alignment vertical="center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14" xfId="0" applyNumberFormat="1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30" fillId="0" borderId="14" xfId="0" applyFont="1" applyBorder="1" applyAlignment="1">
      <alignment horizontal="center"/>
    </xf>
    <xf numFmtId="14" fontId="30" fillId="0" borderId="2" xfId="0" applyNumberFormat="1" applyFont="1" applyBorder="1" applyAlignment="1">
      <alignment horizontal="center"/>
    </xf>
    <xf numFmtId="14" fontId="30" fillId="0" borderId="4" xfId="0" applyNumberFormat="1" applyFont="1" applyBorder="1" applyAlignment="1">
      <alignment horizontal="center"/>
    </xf>
    <xf numFmtId="14" fontId="30" fillId="0" borderId="2" xfId="0" applyNumberFormat="1" applyFont="1" applyFill="1" applyBorder="1" applyAlignment="1">
      <alignment horizontal="center"/>
    </xf>
    <xf numFmtId="14" fontId="30" fillId="0" borderId="4" xfId="0" applyNumberFormat="1" applyFont="1" applyFill="1" applyBorder="1" applyAlignment="1">
      <alignment horizontal="center"/>
    </xf>
    <xf numFmtId="0" fontId="42" fillId="0" borderId="10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14" fontId="30" fillId="0" borderId="8" xfId="0" applyNumberFormat="1" applyFont="1" applyFill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44" fillId="0" borderId="6" xfId="0" applyFont="1" applyBorder="1" applyAlignment="1">
      <alignment horizontal="center"/>
    </xf>
    <xf numFmtId="0" fontId="30" fillId="0" borderId="6" xfId="0" applyFont="1" applyBorder="1" applyAlignment="1">
      <alignment horizontal="center" vertical="center" textRotation="255" wrapText="1"/>
    </xf>
    <xf numFmtId="0" fontId="30" fillId="0" borderId="0" xfId="0" applyFont="1" applyBorder="1" applyAlignment="1">
      <alignment horizontal="center" vertical="center" textRotation="255" wrapText="1"/>
    </xf>
    <xf numFmtId="0" fontId="30" fillId="0" borderId="7" xfId="0" applyFont="1" applyBorder="1" applyAlignment="1">
      <alignment horizontal="center" vertical="center" textRotation="255" wrapText="1"/>
    </xf>
    <xf numFmtId="0" fontId="44" fillId="0" borderId="2" xfId="0" applyFont="1" applyBorder="1" applyAlignment="1">
      <alignment horizontal="center"/>
    </xf>
    <xf numFmtId="0" fontId="44" fillId="0" borderId="3" xfId="0" applyFont="1" applyBorder="1" applyAlignment="1">
      <alignment horizontal="center"/>
    </xf>
    <xf numFmtId="0" fontId="30" fillId="0" borderId="12" xfId="0" applyFont="1" applyBorder="1" applyAlignment="1">
      <alignment horizontal="center" vertical="center" textRotation="255" wrapText="1"/>
    </xf>
    <xf numFmtId="0" fontId="30" fillId="0" borderId="16" xfId="0" applyFont="1" applyBorder="1" applyAlignment="1">
      <alignment horizontal="center" vertical="center" textRotation="255" wrapText="1"/>
    </xf>
    <xf numFmtId="0" fontId="30" fillId="0" borderId="14" xfId="0" applyFont="1" applyBorder="1" applyAlignment="1">
      <alignment horizontal="center" vertical="center" textRotation="255" wrapText="1"/>
    </xf>
    <xf numFmtId="0" fontId="1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16" fillId="0" borderId="8" xfId="0" applyFont="1" applyBorder="1" applyAlignment="1"/>
    <xf numFmtId="0" fontId="16" fillId="0" borderId="1" xfId="0" applyFont="1" applyBorder="1" applyAlignment="1"/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46" fillId="0" borderId="7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 wrapText="1"/>
    </xf>
    <xf numFmtId="0" fontId="48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textRotation="1"/>
    </xf>
    <xf numFmtId="0" fontId="4" fillId="2" borderId="0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3" fillId="4" borderId="5" xfId="0" applyFont="1" applyFill="1" applyBorder="1" applyAlignment="1">
      <alignment horizontal="center" vertical="center" textRotation="90" wrapText="1"/>
    </xf>
    <xf numFmtId="0" fontId="4" fillId="4" borderId="11" xfId="0" applyFont="1" applyFill="1" applyBorder="1" applyAlignment="1">
      <alignment horizontal="center" vertical="center" textRotation="90" wrapText="1"/>
    </xf>
    <xf numFmtId="0" fontId="4" fillId="4" borderId="15" xfId="0" applyFont="1" applyFill="1" applyBorder="1" applyAlignment="1">
      <alignment horizontal="center" vertical="center" textRotation="90" wrapText="1"/>
    </xf>
    <xf numFmtId="0" fontId="4" fillId="4" borderId="8" xfId="0" applyFont="1" applyFill="1" applyBorder="1" applyAlignment="1">
      <alignment horizontal="center" textRotation="90"/>
    </xf>
    <xf numFmtId="0" fontId="4" fillId="4" borderId="1" xfId="0" applyFont="1" applyFill="1" applyBorder="1" applyAlignment="1">
      <alignment horizontal="center" textRotation="90"/>
    </xf>
    <xf numFmtId="0" fontId="3" fillId="0" borderId="12" xfId="0" applyFont="1" applyFill="1" applyBorder="1" applyAlignment="1">
      <alignment horizontal="center" vertical="center" textRotation="90" wrapText="1"/>
    </xf>
    <xf numFmtId="0" fontId="3" fillId="0" borderId="16" xfId="0" applyFont="1" applyFill="1" applyBorder="1" applyAlignment="1">
      <alignment horizontal="center" vertical="center" textRotation="90" wrapText="1"/>
    </xf>
    <xf numFmtId="0" fontId="6" fillId="4" borderId="0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 vertical="center" textRotation="90" wrapText="1"/>
    </xf>
    <xf numFmtId="164" fontId="4" fillId="4" borderId="1" xfId="0" applyNumberFormat="1" applyFont="1" applyFill="1" applyBorder="1" applyAlignment="1">
      <alignment horizontal="center" vertical="center" textRotation="90" wrapText="1"/>
    </xf>
    <xf numFmtId="164" fontId="4" fillId="4" borderId="5" xfId="0" applyNumberFormat="1" applyFont="1" applyFill="1" applyBorder="1" applyAlignment="1">
      <alignment horizontal="center" vertical="center" textRotation="90" wrapText="1"/>
    </xf>
    <xf numFmtId="0" fontId="49" fillId="0" borderId="0" xfId="0" applyFont="1" applyAlignment="1">
      <alignment horizontal="center"/>
    </xf>
    <xf numFmtId="0" fontId="51" fillId="0" borderId="6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/>
    </xf>
    <xf numFmtId="0" fontId="50" fillId="0" borderId="0" xfId="0" applyFont="1" applyAlignment="1">
      <alignment horizontal="center"/>
    </xf>
    <xf numFmtId="0" fontId="49" fillId="0" borderId="8" xfId="0" applyFont="1" applyBorder="1" applyAlignment="1">
      <alignment horizontal="center" textRotation="90" wrapText="1"/>
    </xf>
    <xf numFmtId="0" fontId="49" fillId="0" borderId="8" xfId="0" applyFont="1" applyBorder="1" applyAlignment="1">
      <alignment horizontal="center" textRotation="90"/>
    </xf>
    <xf numFmtId="0" fontId="49" fillId="0" borderId="8" xfId="0" applyFont="1" applyFill="1" applyBorder="1" applyAlignment="1">
      <alignment horizontal="center" textRotation="90" wrapText="1"/>
    </xf>
    <xf numFmtId="0" fontId="49" fillId="0" borderId="0" xfId="0" applyFont="1" applyAlignment="1">
      <alignment horizontal="center" wrapText="1"/>
    </xf>
    <xf numFmtId="14" fontId="49" fillId="0" borderId="7" xfId="0" applyNumberFormat="1" applyFont="1" applyBorder="1" applyAlignment="1">
      <alignment horizontal="left"/>
    </xf>
    <xf numFmtId="0" fontId="0" fillId="0" borderId="7" xfId="0" applyBorder="1" applyAlignment="1">
      <alignment horizontal="left"/>
    </xf>
    <xf numFmtId="0" fontId="49" fillId="0" borderId="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/>
    </xf>
    <xf numFmtId="0" fontId="17" fillId="0" borderId="0" xfId="0" applyFont="1" applyBorder="1" applyAlignment="1">
      <alignment horizontal="center" wrapText="1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49" fillId="0" borderId="6" xfId="0" applyNumberFormat="1" applyFont="1" applyFill="1" applyBorder="1" applyAlignment="1">
      <alignment horizontal="center" vertical="center" textRotation="90" wrapText="1"/>
    </xf>
    <xf numFmtId="0" fontId="49" fillId="0" borderId="7" xfId="0" applyNumberFormat="1" applyFont="1" applyFill="1" applyBorder="1" applyAlignment="1">
      <alignment horizontal="center" vertical="center" textRotation="90" wrapText="1"/>
    </xf>
    <xf numFmtId="0" fontId="49" fillId="0" borderId="6" xfId="0" applyNumberFormat="1" applyFont="1" applyFill="1" applyBorder="1" applyAlignment="1">
      <alignment horizontal="center" vertical="center" textRotation="90"/>
    </xf>
    <xf numFmtId="0" fontId="49" fillId="0" borderId="7" xfId="0" applyNumberFormat="1" applyFont="1" applyFill="1" applyBorder="1" applyAlignment="1">
      <alignment horizontal="center" vertical="center" textRotation="90"/>
    </xf>
    <xf numFmtId="0" fontId="49" fillId="0" borderId="6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 wrapText="1"/>
    </xf>
    <xf numFmtId="0" fontId="49" fillId="0" borderId="6" xfId="0" applyFont="1" applyFill="1" applyBorder="1" applyAlignment="1">
      <alignment horizontal="center" vertical="center" textRotation="90" wrapText="1"/>
    </xf>
    <xf numFmtId="0" fontId="49" fillId="0" borderId="0" xfId="0" applyFont="1" applyFill="1" applyBorder="1" applyAlignment="1">
      <alignment horizontal="center" vertical="center" textRotation="90" wrapText="1"/>
    </xf>
    <xf numFmtId="0" fontId="49" fillId="0" borderId="7" xfId="0" applyFont="1" applyFill="1" applyBorder="1" applyAlignment="1">
      <alignment horizontal="center" vertical="center" textRotation="90" wrapText="1"/>
    </xf>
    <xf numFmtId="0" fontId="49" fillId="0" borderId="3" xfId="0" applyFont="1" applyFill="1" applyBorder="1" applyAlignment="1">
      <alignment horizontal="center" vertical="center"/>
    </xf>
    <xf numFmtId="0" fontId="49" fillId="0" borderId="6" xfId="0" applyFont="1" applyBorder="1" applyAlignment="1">
      <alignment horizontal="center" vertical="center" textRotation="88" wrapText="1"/>
    </xf>
    <xf numFmtId="0" fontId="49" fillId="0" borderId="7" xfId="0" applyFont="1" applyBorder="1" applyAlignment="1">
      <alignment horizontal="center" vertical="center" textRotation="88" wrapText="1"/>
    </xf>
    <xf numFmtId="0" fontId="49" fillId="0" borderId="0" xfId="0" applyFont="1" applyBorder="1" applyAlignment="1">
      <alignment horizontal="center" vertical="center" wrapText="1"/>
    </xf>
    <xf numFmtId="14" fontId="49" fillId="0" borderId="7" xfId="0" applyNumberFormat="1" applyFont="1" applyFill="1" applyBorder="1" applyAlignment="1">
      <alignment horizontal="center" vertical="center" wrapText="1"/>
    </xf>
    <xf numFmtId="0" fontId="49" fillId="0" borderId="7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7" xfId="0" applyFont="1" applyBorder="1" applyAlignment="1">
      <alignment horizontal="right" vertical="center" wrapText="1"/>
    </xf>
    <xf numFmtId="0" fontId="3" fillId="0" borderId="8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/>
    <xf numFmtId="0" fontId="0" fillId="0" borderId="1" xfId="0" applyBorder="1" applyAlignment="1">
      <alignment horizontal="center" vertical="center" textRotation="90" wrapText="1"/>
    </xf>
    <xf numFmtId="0" fontId="57" fillId="0" borderId="8" xfId="0" applyFont="1" applyFill="1" applyBorder="1" applyAlignment="1">
      <alignment horizontal="center" vertical="center" textRotation="90" wrapText="1"/>
    </xf>
    <xf numFmtId="0" fontId="57" fillId="0" borderId="1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</cellXfs>
  <cellStyles count="9">
    <cellStyle name="Comma" xfId="2" builtinId="3"/>
    <cellStyle name="Normal" xfId="0" builtinId="0"/>
    <cellStyle name="Normal 2" xfId="3"/>
    <cellStyle name="Normal 5" xfId="6"/>
    <cellStyle name="Normal 6" xfId="7"/>
    <cellStyle name="Normal_AR-00-01" xfId="4"/>
    <cellStyle name="Normal_Sheet1" xfId="8"/>
    <cellStyle name="Normal_UB2000-12" xfId="5"/>
    <cellStyle name="RowLevel_3" xfId="1" builtinId="1" iLevel="2"/>
  </cellStyles>
  <dxfs count="6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Dorjkhand\Desktop\6%20sar\UNE_AIMAG%20MAYAGT.......4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aniltsuulga%202015/6sar/hudulmur_fund_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4!R16C9" advise="1"/>
        </mc:Choice>
        <mc:Fallback>
          <oleItem name="!Sheet4!R16C9" advise="1"/>
        </mc:Fallback>
      </mc:AlternateContent>
      <mc:AlternateContent xmlns:mc="http://schemas.openxmlformats.org/markup-compatibility/2006">
        <mc:Choice Requires="x14">
          <x14:oleItem name="!Sheet4!R24C9" advise="1"/>
        </mc:Choice>
        <mc:Fallback>
          <oleItem name="!Sheet4!R24C9" advise="1"/>
        </mc:Fallback>
      </mc:AlternateContent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НХС"/>
      <sheetName val="ЖдҮ"/>
      <sheetName val="ХЭдСАН"/>
      <sheetName val="СХС-1"/>
      <sheetName val="СХС-2"/>
    </sheetNames>
    <sheetDataSet>
      <sheetData sheetId="0"/>
      <sheetData sheetId="1"/>
      <sheetData sheetId="2"/>
      <sheetData sheetId="3">
        <row r="5">
          <cell r="C5">
            <v>294000</v>
          </cell>
        </row>
        <row r="6">
          <cell r="C6">
            <v>242000</v>
          </cell>
        </row>
        <row r="7">
          <cell r="C7">
            <v>241000</v>
          </cell>
        </row>
        <row r="8">
          <cell r="C8">
            <v>162000</v>
          </cell>
        </row>
        <row r="9">
          <cell r="C9">
            <v>201000</v>
          </cell>
        </row>
        <row r="10">
          <cell r="C10">
            <v>195000</v>
          </cell>
        </row>
        <row r="11">
          <cell r="C11">
            <v>266000</v>
          </cell>
        </row>
        <row r="12">
          <cell r="C12">
            <v>208000</v>
          </cell>
        </row>
        <row r="13">
          <cell r="C13">
            <v>275500</v>
          </cell>
        </row>
        <row r="14">
          <cell r="C14">
            <v>249000</v>
          </cell>
        </row>
        <row r="15">
          <cell r="C15">
            <v>208000</v>
          </cell>
        </row>
        <row r="16">
          <cell r="C16">
            <v>199000</v>
          </cell>
        </row>
        <row r="17">
          <cell r="C17">
            <v>277000</v>
          </cell>
        </row>
        <row r="18">
          <cell r="C18">
            <v>1442000</v>
          </cell>
        </row>
        <row r="19">
          <cell r="C19">
            <v>317000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P7" sqref="P7"/>
    </sheetView>
  </sheetViews>
  <sheetFormatPr defaultRowHeight="15"/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 ht="22.5">
      <c r="A2" s="2" t="s">
        <v>1</v>
      </c>
      <c r="B2" s="3"/>
      <c r="C2" s="4"/>
      <c r="D2" s="4"/>
      <c r="E2" s="5" t="s">
        <v>2</v>
      </c>
      <c r="F2" s="3"/>
      <c r="G2" s="4"/>
    </row>
    <row r="3" spans="1:7">
      <c r="A3" s="472" t="s">
        <v>3</v>
      </c>
      <c r="B3" s="474" t="s">
        <v>4</v>
      </c>
      <c r="C3" s="6" t="s">
        <v>5</v>
      </c>
      <c r="D3" s="476" t="s">
        <v>6</v>
      </c>
      <c r="E3" s="477"/>
      <c r="F3" s="478"/>
      <c r="G3" s="6" t="s">
        <v>7</v>
      </c>
    </row>
    <row r="4" spans="1:7">
      <c r="A4" s="473"/>
      <c r="B4" s="475"/>
      <c r="C4" s="7" t="s">
        <v>8</v>
      </c>
      <c r="D4" s="6" t="s">
        <v>9</v>
      </c>
      <c r="E4" s="6" t="s">
        <v>10</v>
      </c>
      <c r="F4" s="6" t="s">
        <v>11</v>
      </c>
      <c r="G4" s="7" t="s">
        <v>11</v>
      </c>
    </row>
    <row r="5" spans="1:7" ht="33.75">
      <c r="A5" s="8" t="s">
        <v>12</v>
      </c>
      <c r="B5" s="9">
        <v>1</v>
      </c>
      <c r="C5" s="10">
        <v>21111604.800000001</v>
      </c>
      <c r="D5" s="10">
        <f>SUM(D6+D28+D29)</f>
        <v>20306742.599999998</v>
      </c>
      <c r="E5" s="10">
        <f>SUM(E6+E28+E29)</f>
        <v>19838151.900000002</v>
      </c>
      <c r="F5" s="10">
        <f>(E5/D5)*100</f>
        <v>97.692437880214257</v>
      </c>
      <c r="G5" s="10">
        <f t="shared" ref="G5:G20" si="0">(E5/C5)*100</f>
        <v>93.967995744217419</v>
      </c>
    </row>
    <row r="6" spans="1:7" ht="33.75">
      <c r="A6" s="11" t="s">
        <v>13</v>
      </c>
      <c r="B6" s="12">
        <v>2</v>
      </c>
      <c r="C6" s="13">
        <v>1683501.8</v>
      </c>
      <c r="D6" s="13">
        <f>D7+D25</f>
        <v>1710650.4000000001</v>
      </c>
      <c r="E6" s="13">
        <f>E7+E25</f>
        <v>2089346.5999999999</v>
      </c>
      <c r="F6" s="13">
        <f>(E6/D6)*100</f>
        <v>122.13755656912714</v>
      </c>
      <c r="G6" s="13">
        <f t="shared" si="0"/>
        <v>124.10717945178318</v>
      </c>
    </row>
    <row r="7" spans="1:7" ht="33.75">
      <c r="A7" s="11" t="s">
        <v>14</v>
      </c>
      <c r="B7" s="12">
        <v>3</v>
      </c>
      <c r="C7" s="13">
        <v>1573736.6</v>
      </c>
      <c r="D7" s="13">
        <f>SUM(D8+D15+D16+D17)</f>
        <v>1559643.4000000001</v>
      </c>
      <c r="E7" s="13">
        <f>SUM(E8+E15+E16+E17)</f>
        <v>1852703.2999999998</v>
      </c>
      <c r="F7" s="13">
        <f>(E7/D7)*100</f>
        <v>118.79018626950236</v>
      </c>
      <c r="G7" s="13">
        <f t="shared" si="0"/>
        <v>117.72639080771201</v>
      </c>
    </row>
    <row r="8" spans="1:7" ht="45">
      <c r="A8" s="11" t="s">
        <v>15</v>
      </c>
      <c r="B8" s="12">
        <v>4</v>
      </c>
      <c r="C8" s="13">
        <v>1198641.8999999999</v>
      </c>
      <c r="D8" s="13">
        <f>SUM(D9:D14)</f>
        <v>1167966.8</v>
      </c>
      <c r="E8" s="13">
        <f>SUM(E9:E14)</f>
        <v>1470303.2</v>
      </c>
      <c r="F8" s="13">
        <f>(E8/D8)*100</f>
        <v>125.88570154562613</v>
      </c>
      <c r="G8" s="13">
        <f t="shared" si="0"/>
        <v>122.66409175250756</v>
      </c>
    </row>
    <row r="9" spans="1:7" ht="67.5">
      <c r="A9" s="14" t="s">
        <v>16</v>
      </c>
      <c r="B9" s="15"/>
      <c r="C9" s="16">
        <v>1042328.4</v>
      </c>
      <c r="D9" s="16">
        <v>1373706.8</v>
      </c>
      <c r="E9" s="16">
        <v>1548179.3</v>
      </c>
      <c r="F9" s="16">
        <f>(E9/D9)*100</f>
        <v>112.70085435989689</v>
      </c>
      <c r="G9" s="16">
        <f t="shared" si="0"/>
        <v>148.53085649398022</v>
      </c>
    </row>
    <row r="10" spans="1:7" ht="67.5">
      <c r="A10" s="14" t="s">
        <v>17</v>
      </c>
      <c r="B10" s="15"/>
      <c r="C10" s="16">
        <v>-328874</v>
      </c>
      <c r="D10" s="16">
        <v>-380000</v>
      </c>
      <c r="E10" s="16">
        <v>-348233.7</v>
      </c>
      <c r="F10" s="16">
        <v>0</v>
      </c>
      <c r="G10" s="16">
        <v>0</v>
      </c>
    </row>
    <row r="11" spans="1:7" ht="45">
      <c r="A11" s="17" t="s">
        <v>18</v>
      </c>
      <c r="B11" s="15">
        <v>5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</row>
    <row r="12" spans="1:7" ht="45">
      <c r="A12" s="17" t="s">
        <v>19</v>
      </c>
      <c r="B12" s="15">
        <v>6</v>
      </c>
      <c r="C12" s="16">
        <v>0</v>
      </c>
      <c r="D12" s="16">
        <v>69000</v>
      </c>
      <c r="E12" s="16">
        <v>58712.9</v>
      </c>
      <c r="F12" s="16">
        <v>0</v>
      </c>
      <c r="G12" s="16">
        <v>0</v>
      </c>
    </row>
    <row r="13" spans="1:7" ht="56.25">
      <c r="A13" s="17" t="s">
        <v>20</v>
      </c>
      <c r="B13" s="15">
        <v>7</v>
      </c>
      <c r="C13" s="16">
        <v>156313.5</v>
      </c>
      <c r="D13" s="16">
        <v>105260</v>
      </c>
      <c r="E13" s="16">
        <v>211644.7</v>
      </c>
      <c r="F13" s="16">
        <f>(E13/D13)*100</f>
        <v>201.06849705491166</v>
      </c>
      <c r="G13" s="16">
        <f t="shared" si="0"/>
        <v>135.39758242250349</v>
      </c>
    </row>
    <row r="14" spans="1:7" ht="33.75">
      <c r="A14" s="17" t="s">
        <v>21</v>
      </c>
      <c r="B14" s="15">
        <v>8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</row>
    <row r="15" spans="1:7" ht="67.5">
      <c r="A15" s="18" t="s">
        <v>22</v>
      </c>
      <c r="B15" s="12">
        <v>9</v>
      </c>
      <c r="C15" s="13">
        <v>28918.7</v>
      </c>
      <c r="D15" s="13">
        <v>33822</v>
      </c>
      <c r="E15" s="13">
        <v>31486.7</v>
      </c>
      <c r="F15" s="13">
        <f>(E15/D15)*100</f>
        <v>93.095322571107559</v>
      </c>
      <c r="G15" s="13">
        <f>(E15/C15)*100</f>
        <v>108.88006722293879</v>
      </c>
    </row>
    <row r="16" spans="1:7" ht="33.75">
      <c r="A16" s="18" t="s">
        <v>23</v>
      </c>
      <c r="B16" s="12">
        <v>12</v>
      </c>
      <c r="C16" s="13">
        <v>219246.3</v>
      </c>
      <c r="D16" s="13">
        <v>174850</v>
      </c>
      <c r="E16" s="13">
        <v>169578.3</v>
      </c>
      <c r="F16" s="13">
        <v>0</v>
      </c>
      <c r="G16" s="13">
        <f t="shared" si="0"/>
        <v>77.346025907848855</v>
      </c>
    </row>
    <row r="17" spans="1:7" ht="22.5">
      <c r="A17" s="18" t="s">
        <v>24</v>
      </c>
      <c r="B17" s="12">
        <v>13</v>
      </c>
      <c r="C17" s="19">
        <v>126929.7</v>
      </c>
      <c r="D17" s="19">
        <f>SUM(D18:D24)</f>
        <v>183004.6</v>
      </c>
      <c r="E17" s="19">
        <f>SUM(E18:E24)</f>
        <v>181335.09999999998</v>
      </c>
      <c r="F17" s="13">
        <f>(E17/D17)*100</f>
        <v>99.087727849463874</v>
      </c>
      <c r="G17" s="13">
        <f t="shared" si="0"/>
        <v>142.86262395641049</v>
      </c>
    </row>
    <row r="18" spans="1:7" ht="22.5">
      <c r="A18" s="20" t="s">
        <v>25</v>
      </c>
      <c r="B18" s="21">
        <v>14</v>
      </c>
      <c r="C18" s="22">
        <v>39976.6</v>
      </c>
      <c r="D18" s="22">
        <v>30045</v>
      </c>
      <c r="E18" s="22">
        <v>47734.400000000001</v>
      </c>
      <c r="F18" s="22">
        <f>(E18/D18)*100</f>
        <v>158.876352138459</v>
      </c>
      <c r="G18" s="22">
        <f t="shared" si="0"/>
        <v>119.40585242366785</v>
      </c>
    </row>
    <row r="19" spans="1:7" ht="33.75">
      <c r="A19" s="20" t="s">
        <v>26</v>
      </c>
      <c r="B19" s="21">
        <v>15</v>
      </c>
      <c r="C19" s="22">
        <v>9597.7000000000007</v>
      </c>
      <c r="D19" s="4">
        <v>13610</v>
      </c>
      <c r="E19" s="4">
        <v>13003.5</v>
      </c>
      <c r="F19" s="22">
        <v>0</v>
      </c>
      <c r="G19" s="22">
        <f>(E22/C19)*100</f>
        <v>191.72093314023149</v>
      </c>
    </row>
    <row r="20" spans="1:7" ht="33.75">
      <c r="A20" s="20" t="s">
        <v>27</v>
      </c>
      <c r="B20" s="21">
        <v>16</v>
      </c>
      <c r="C20" s="22">
        <v>64282.400000000001</v>
      </c>
      <c r="D20" s="22">
        <v>74510.600000000006</v>
      </c>
      <c r="E20" s="22">
        <v>58736.2</v>
      </c>
      <c r="F20" s="22">
        <f>(E20/D20)*100</f>
        <v>78.829320928834278</v>
      </c>
      <c r="G20" s="22">
        <f t="shared" si="0"/>
        <v>91.372132963299435</v>
      </c>
    </row>
    <row r="21" spans="1:7" ht="33.75">
      <c r="A21" s="20" t="s">
        <v>28</v>
      </c>
      <c r="B21" s="21">
        <v>17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</row>
    <row r="22" spans="1:7" ht="22.5">
      <c r="A22" s="20" t="s">
        <v>29</v>
      </c>
      <c r="B22" s="21">
        <v>18</v>
      </c>
      <c r="C22" s="22">
        <v>6071.2</v>
      </c>
      <c r="D22" s="22">
        <v>10844</v>
      </c>
      <c r="E22" s="22">
        <v>18400.8</v>
      </c>
      <c r="F22" s="22">
        <v>0</v>
      </c>
      <c r="G22" s="22">
        <v>0</v>
      </c>
    </row>
    <row r="23" spans="1:7" ht="33.75">
      <c r="A23" s="20" t="s">
        <v>30</v>
      </c>
      <c r="B23" s="21">
        <v>19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</row>
    <row r="24" spans="1:7">
      <c r="A24" s="17" t="s">
        <v>31</v>
      </c>
      <c r="B24" s="15">
        <v>20</v>
      </c>
      <c r="C24" s="16">
        <v>7001.8</v>
      </c>
      <c r="D24" s="16">
        <v>53995</v>
      </c>
      <c r="E24" s="16">
        <v>43460.2</v>
      </c>
      <c r="F24" s="22">
        <f>(E24/D24)*100</f>
        <v>80.489304565237518</v>
      </c>
      <c r="G24" s="22">
        <v>0</v>
      </c>
    </row>
    <row r="25" spans="1:7" ht="33.75">
      <c r="A25" s="18" t="s">
        <v>32</v>
      </c>
      <c r="B25" s="12">
        <v>19</v>
      </c>
      <c r="C25" s="13">
        <v>109765.2</v>
      </c>
      <c r="D25" s="13">
        <f>SUM(D26:D27)</f>
        <v>151007</v>
      </c>
      <c r="E25" s="13">
        <f>SUM(E26:E27)</f>
        <v>236643.3</v>
      </c>
      <c r="F25" s="13">
        <f>(E25/D25)*100</f>
        <v>156.71015250948631</v>
      </c>
      <c r="G25" s="13">
        <f>(E25/C25)*100</f>
        <v>215.59046036448711</v>
      </c>
    </row>
    <row r="26" spans="1:7" ht="56.25">
      <c r="A26" s="20" t="s">
        <v>33</v>
      </c>
      <c r="B26" s="21">
        <v>22</v>
      </c>
      <c r="C26" s="22">
        <v>66681.2</v>
      </c>
      <c r="D26" s="22">
        <v>70998</v>
      </c>
      <c r="E26" s="22">
        <v>137841.9</v>
      </c>
      <c r="F26" s="16">
        <v>0</v>
      </c>
      <c r="G26" s="22">
        <v>0</v>
      </c>
    </row>
    <row r="27" spans="1:7" ht="45">
      <c r="A27" s="17" t="s">
        <v>34</v>
      </c>
      <c r="B27" s="15">
        <v>23</v>
      </c>
      <c r="C27" s="22">
        <v>43084</v>
      </c>
      <c r="D27" s="16">
        <v>80009</v>
      </c>
      <c r="E27" s="22">
        <v>98801.4</v>
      </c>
      <c r="F27" s="22">
        <f>(E27/D27)*100</f>
        <v>123.48785761601819</v>
      </c>
      <c r="G27" s="22">
        <f>(E27/C27)*100</f>
        <v>229.3227184105468</v>
      </c>
    </row>
    <row r="28" spans="1:7" ht="33.75">
      <c r="A28" s="17" t="s">
        <v>35</v>
      </c>
      <c r="B28" s="15">
        <v>24</v>
      </c>
      <c r="C28" s="16">
        <v>192327.4</v>
      </c>
      <c r="D28" s="16">
        <v>0</v>
      </c>
      <c r="E28" s="16">
        <v>0</v>
      </c>
      <c r="F28" s="22">
        <v>0</v>
      </c>
      <c r="G28" s="22">
        <f>(E28/C28)*100</f>
        <v>0</v>
      </c>
    </row>
    <row r="29" spans="1:7" ht="22.5">
      <c r="A29" s="18" t="s">
        <v>36</v>
      </c>
      <c r="B29" s="12">
        <v>26</v>
      </c>
      <c r="C29" s="13">
        <v>19235775.600000001</v>
      </c>
      <c r="D29" s="13">
        <f>SUM(D30:D32)</f>
        <v>18596092.199999999</v>
      </c>
      <c r="E29" s="13">
        <f>SUM(E30:E32)</f>
        <v>17748805.300000001</v>
      </c>
      <c r="F29" s="13">
        <f t="shared" ref="F29:F36" si="1">(E29/D29)*100</f>
        <v>95.443736829827088</v>
      </c>
      <c r="G29" s="13">
        <f t="shared" ref="G29:G36" si="2">(E29/C29)*100</f>
        <v>92.269766860869382</v>
      </c>
    </row>
    <row r="30" spans="1:7" ht="56.25">
      <c r="A30" s="20" t="s">
        <v>37</v>
      </c>
      <c r="B30" s="21">
        <v>28</v>
      </c>
      <c r="C30" s="22">
        <v>4875496.5</v>
      </c>
      <c r="D30" s="22">
        <v>4460225.8</v>
      </c>
      <c r="E30" s="22">
        <v>4460225.8</v>
      </c>
      <c r="F30" s="22">
        <f t="shared" si="1"/>
        <v>100</v>
      </c>
      <c r="G30" s="22">
        <f t="shared" si="2"/>
        <v>91.482494141878675</v>
      </c>
    </row>
    <row r="31" spans="1:7" ht="67.5">
      <c r="A31" s="20" t="s">
        <v>38</v>
      </c>
      <c r="B31" s="21"/>
      <c r="C31" s="22">
        <v>11233398.5</v>
      </c>
      <c r="D31" s="22">
        <v>11964898.9</v>
      </c>
      <c r="E31" s="22">
        <v>11961640</v>
      </c>
      <c r="F31" s="22">
        <v>0</v>
      </c>
      <c r="G31" s="22">
        <v>0</v>
      </c>
    </row>
    <row r="32" spans="1:7" ht="90">
      <c r="A32" s="20" t="s">
        <v>39</v>
      </c>
      <c r="B32" s="21"/>
      <c r="C32" s="22">
        <v>3126880.6</v>
      </c>
      <c r="D32" s="22">
        <v>2170967.5</v>
      </c>
      <c r="E32" s="23">
        <v>1326939.5</v>
      </c>
      <c r="F32" s="22">
        <v>0</v>
      </c>
      <c r="G32" s="22">
        <v>0</v>
      </c>
    </row>
    <row r="33" spans="1:7" ht="56.25">
      <c r="A33" s="20" t="s">
        <v>40</v>
      </c>
      <c r="B33" s="21"/>
      <c r="C33" s="22">
        <v>3574347.4</v>
      </c>
      <c r="D33" s="22">
        <v>0</v>
      </c>
      <c r="E33" s="22">
        <v>0</v>
      </c>
      <c r="F33" s="22">
        <v>0</v>
      </c>
      <c r="G33" s="22">
        <v>0</v>
      </c>
    </row>
    <row r="34" spans="1:7" ht="67.5">
      <c r="A34" s="18" t="s">
        <v>41</v>
      </c>
      <c r="B34" s="12">
        <v>29</v>
      </c>
      <c r="C34" s="13">
        <v>1875829.2</v>
      </c>
      <c r="D34" s="13">
        <f>D5-D29</f>
        <v>1710650.3999999985</v>
      </c>
      <c r="E34" s="13">
        <f>E5-E29</f>
        <v>2089346.6000000015</v>
      </c>
      <c r="F34" s="13">
        <f t="shared" si="1"/>
        <v>122.13755656912736</v>
      </c>
      <c r="G34" s="13">
        <f t="shared" si="2"/>
        <v>111.38256084295956</v>
      </c>
    </row>
    <row r="35" spans="1:7" ht="56.25">
      <c r="A35" s="20" t="s">
        <v>42</v>
      </c>
      <c r="B35" s="21">
        <v>30</v>
      </c>
      <c r="C35" s="16">
        <v>877921.7</v>
      </c>
      <c r="D35" s="24">
        <v>722805</v>
      </c>
      <c r="E35" s="24">
        <v>970464.6</v>
      </c>
      <c r="F35" s="22">
        <f t="shared" si="1"/>
        <v>134.26368107580882</v>
      </c>
      <c r="G35" s="22">
        <f t="shared" si="2"/>
        <v>110.54113367968921</v>
      </c>
    </row>
    <row r="36" spans="1:7" ht="22.5">
      <c r="A36" s="25" t="s">
        <v>43</v>
      </c>
      <c r="B36" s="26">
        <v>31</v>
      </c>
      <c r="C36" s="27">
        <v>2753750.9</v>
      </c>
      <c r="D36" s="27">
        <f>D34+D35</f>
        <v>2433455.3999999985</v>
      </c>
      <c r="E36" s="27">
        <f>E34+E35</f>
        <v>3059811.2000000016</v>
      </c>
      <c r="F36" s="27">
        <f t="shared" si="1"/>
        <v>125.73935811603548</v>
      </c>
      <c r="G36" s="27">
        <f t="shared" si="2"/>
        <v>111.11430594539257</v>
      </c>
    </row>
  </sheetData>
  <mergeCells count="4">
    <mergeCell ref="A1:G1"/>
    <mergeCell ref="A3:A4"/>
    <mergeCell ref="B3:B4"/>
    <mergeCell ref="D3:F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4:F48"/>
  <sheetViews>
    <sheetView topLeftCell="A28" workbookViewId="0">
      <selection activeCell="D12" sqref="D12"/>
    </sheetView>
  </sheetViews>
  <sheetFormatPr defaultRowHeight="12.75"/>
  <cols>
    <col min="1" max="1" width="10.28515625" style="141" customWidth="1"/>
    <col min="2" max="2" width="30.7109375" style="141" customWidth="1"/>
    <col min="3" max="3" width="12" style="141" customWidth="1"/>
    <col min="4" max="5" width="11" style="141" customWidth="1"/>
    <col min="6" max="6" width="9.28515625" style="141" customWidth="1"/>
    <col min="7" max="16384" width="9.140625" style="141"/>
  </cols>
  <sheetData>
    <row r="34" spans="1:6" ht="51" customHeight="1">
      <c r="A34" s="566" t="s">
        <v>202</v>
      </c>
      <c r="B34" s="566"/>
      <c r="C34" s="566"/>
      <c r="D34" s="566"/>
      <c r="E34" s="566"/>
      <c r="F34" s="566"/>
    </row>
    <row r="35" spans="1:6" ht="17.25" customHeight="1">
      <c r="A35" s="567" t="s">
        <v>186</v>
      </c>
      <c r="B35" s="567"/>
      <c r="C35" s="567"/>
      <c r="D35" s="567"/>
      <c r="E35" s="140"/>
      <c r="F35" s="140"/>
    </row>
    <row r="36" spans="1:6" ht="43.5" customHeight="1">
      <c r="A36" s="568" t="s">
        <v>203</v>
      </c>
      <c r="B36" s="569"/>
      <c r="C36" s="131" t="s">
        <v>204</v>
      </c>
      <c r="D36" s="131" t="s">
        <v>205</v>
      </c>
      <c r="E36" s="131" t="s">
        <v>206</v>
      </c>
      <c r="F36" s="131" t="s">
        <v>207</v>
      </c>
    </row>
    <row r="37" spans="1:6" ht="17.25" customHeight="1">
      <c r="A37" s="142" t="s">
        <v>208</v>
      </c>
      <c r="B37" s="142"/>
      <c r="C37" s="142">
        <f t="shared" ref="C37" si="0">C39+C40+C41</f>
        <v>7821</v>
      </c>
      <c r="D37" s="142">
        <f>D39+D40+D41</f>
        <v>8438</v>
      </c>
      <c r="E37" s="142">
        <f>E39+E40+E41</f>
        <v>8910</v>
      </c>
      <c r="F37" s="143">
        <f>E37/D37*100</f>
        <v>105.59374259303152</v>
      </c>
    </row>
    <row r="38" spans="1:6" ht="17.25" customHeight="1">
      <c r="A38" s="144" t="s">
        <v>209</v>
      </c>
      <c r="B38" s="144"/>
      <c r="C38" s="144"/>
      <c r="D38" s="144"/>
      <c r="E38" s="144"/>
    </row>
    <row r="39" spans="1:6" ht="17.25" customHeight="1">
      <c r="A39" s="142"/>
      <c r="B39" s="142" t="s">
        <v>210</v>
      </c>
      <c r="C39" s="142">
        <v>2011</v>
      </c>
      <c r="D39" s="142">
        <v>1923</v>
      </c>
      <c r="E39" s="142">
        <v>1910</v>
      </c>
      <c r="F39" s="143">
        <f t="shared" ref="F39:F42" si="1">E39/D39*100</f>
        <v>99.323972958918361</v>
      </c>
    </row>
    <row r="40" spans="1:6" ht="17.25" customHeight="1">
      <c r="A40" s="142"/>
      <c r="B40" s="142" t="s">
        <v>211</v>
      </c>
      <c r="C40" s="142">
        <v>3591</v>
      </c>
      <c r="D40" s="142">
        <v>3721</v>
      </c>
      <c r="E40" s="142">
        <v>3704</v>
      </c>
      <c r="F40" s="143">
        <f t="shared" si="1"/>
        <v>99.543133566245629</v>
      </c>
    </row>
    <row r="41" spans="1:6" ht="17.25" customHeight="1">
      <c r="A41" s="142"/>
      <c r="B41" s="142" t="s">
        <v>212</v>
      </c>
      <c r="C41" s="142">
        <v>2219</v>
      </c>
      <c r="D41" s="142">
        <v>2794</v>
      </c>
      <c r="E41" s="142">
        <v>3296</v>
      </c>
      <c r="F41" s="143">
        <f t="shared" si="1"/>
        <v>117.96707229778096</v>
      </c>
    </row>
    <row r="42" spans="1:6" ht="17.25" customHeight="1">
      <c r="A42" s="142" t="s">
        <v>213</v>
      </c>
      <c r="B42" s="142"/>
      <c r="C42" s="145">
        <f>SUM(C44:C47)</f>
        <v>7157.7</v>
      </c>
      <c r="D42" s="145">
        <f>SUM(D44:D47)</f>
        <v>8353.6</v>
      </c>
      <c r="E42" s="145">
        <f>SUM(E44:E47)</f>
        <v>9677.3000000000011</v>
      </c>
      <c r="F42" s="143">
        <f t="shared" si="1"/>
        <v>115.84586286152079</v>
      </c>
    </row>
    <row r="43" spans="1:6" ht="17.25" customHeight="1">
      <c r="A43" s="144" t="s">
        <v>209</v>
      </c>
      <c r="B43" s="144"/>
      <c r="C43" s="144"/>
      <c r="D43" s="144"/>
      <c r="E43" s="144"/>
    </row>
    <row r="44" spans="1:6" ht="17.25" customHeight="1">
      <c r="A44" s="142"/>
      <c r="B44" s="142" t="s">
        <v>214</v>
      </c>
      <c r="C44" s="142">
        <v>5638.8</v>
      </c>
      <c r="D44" s="142">
        <v>6627.4</v>
      </c>
      <c r="E44" s="145">
        <v>7766.1</v>
      </c>
      <c r="F44" s="143">
        <f t="shared" ref="F44:F47" si="2">E44/D44*100</f>
        <v>117.18170021426202</v>
      </c>
    </row>
    <row r="45" spans="1:6" ht="17.25" customHeight="1">
      <c r="A45" s="142"/>
      <c r="B45" s="146" t="s">
        <v>215</v>
      </c>
      <c r="C45" s="147">
        <v>1074.8</v>
      </c>
      <c r="D45" s="147">
        <v>1226.0999999999999</v>
      </c>
      <c r="E45" s="148">
        <v>1360.6</v>
      </c>
      <c r="F45" s="143">
        <f t="shared" si="2"/>
        <v>110.96974145665118</v>
      </c>
    </row>
    <row r="46" spans="1:6" ht="17.25" customHeight="1">
      <c r="A46" s="142"/>
      <c r="B46" s="142" t="s">
        <v>216</v>
      </c>
      <c r="C46" s="145">
        <v>232.4</v>
      </c>
      <c r="D46" s="145">
        <v>260.39999999999998</v>
      </c>
      <c r="E46" s="145">
        <v>281.5</v>
      </c>
      <c r="F46" s="143">
        <f t="shared" si="2"/>
        <v>108.10291858678956</v>
      </c>
    </row>
    <row r="47" spans="1:6" ht="17.25" customHeight="1">
      <c r="A47" s="149"/>
      <c r="B47" s="149" t="s">
        <v>217</v>
      </c>
      <c r="C47" s="149">
        <v>211.7</v>
      </c>
      <c r="D47" s="149">
        <v>239.7</v>
      </c>
      <c r="E47" s="150">
        <v>269.10000000000002</v>
      </c>
      <c r="F47" s="151">
        <f t="shared" si="2"/>
        <v>112.26533166458074</v>
      </c>
    </row>
    <row r="48" spans="1:6" ht="18.75" customHeight="1"/>
  </sheetData>
  <mergeCells count="3">
    <mergeCell ref="A34:F34"/>
    <mergeCell ref="A35:D35"/>
    <mergeCell ref="A36:B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A19" workbookViewId="0">
      <selection activeCell="L28" sqref="L28"/>
    </sheetView>
  </sheetViews>
  <sheetFormatPr defaultRowHeight="11.25"/>
  <cols>
    <col min="1" max="1" width="1.7109375" style="153" customWidth="1"/>
    <col min="2" max="2" width="1.140625" style="153" customWidth="1"/>
    <col min="3" max="3" width="1" style="153" customWidth="1"/>
    <col min="4" max="4" width="4" style="153" customWidth="1"/>
    <col min="5" max="5" width="26.140625" style="153" customWidth="1"/>
    <col min="6" max="6" width="4.42578125" style="153" customWidth="1"/>
    <col min="7" max="7" width="23" style="153" customWidth="1"/>
    <col min="8" max="10" width="12.7109375" style="154" customWidth="1"/>
    <col min="11" max="16" width="9.140625" style="153"/>
    <col min="17" max="17" width="16.140625" style="153" customWidth="1"/>
    <col min="18" max="19" width="9.85546875" style="154" customWidth="1"/>
    <col min="20" max="256" width="9.140625" style="153"/>
    <col min="257" max="257" width="1.7109375" style="153" customWidth="1"/>
    <col min="258" max="258" width="1.140625" style="153" customWidth="1"/>
    <col min="259" max="259" width="1" style="153" customWidth="1"/>
    <col min="260" max="260" width="4" style="153" customWidth="1"/>
    <col min="261" max="261" width="26.140625" style="153" customWidth="1"/>
    <col min="262" max="262" width="4.42578125" style="153" customWidth="1"/>
    <col min="263" max="263" width="23" style="153" customWidth="1"/>
    <col min="264" max="266" width="12.7109375" style="153" customWidth="1"/>
    <col min="267" max="272" width="9.140625" style="153"/>
    <col min="273" max="273" width="16.140625" style="153" customWidth="1"/>
    <col min="274" max="275" width="9.85546875" style="153" customWidth="1"/>
    <col min="276" max="512" width="9.140625" style="153"/>
    <col min="513" max="513" width="1.7109375" style="153" customWidth="1"/>
    <col min="514" max="514" width="1.140625" style="153" customWidth="1"/>
    <col min="515" max="515" width="1" style="153" customWidth="1"/>
    <col min="516" max="516" width="4" style="153" customWidth="1"/>
    <col min="517" max="517" width="26.140625" style="153" customWidth="1"/>
    <col min="518" max="518" width="4.42578125" style="153" customWidth="1"/>
    <col min="519" max="519" width="23" style="153" customWidth="1"/>
    <col min="520" max="522" width="12.7109375" style="153" customWidth="1"/>
    <col min="523" max="528" width="9.140625" style="153"/>
    <col min="529" max="529" width="16.140625" style="153" customWidth="1"/>
    <col min="530" max="531" width="9.85546875" style="153" customWidth="1"/>
    <col min="532" max="768" width="9.140625" style="153"/>
    <col min="769" max="769" width="1.7109375" style="153" customWidth="1"/>
    <col min="770" max="770" width="1.140625" style="153" customWidth="1"/>
    <col min="771" max="771" width="1" style="153" customWidth="1"/>
    <col min="772" max="772" width="4" style="153" customWidth="1"/>
    <col min="773" max="773" width="26.140625" style="153" customWidth="1"/>
    <col min="774" max="774" width="4.42578125" style="153" customWidth="1"/>
    <col min="775" max="775" width="23" style="153" customWidth="1"/>
    <col min="776" max="778" width="12.7109375" style="153" customWidth="1"/>
    <col min="779" max="784" width="9.140625" style="153"/>
    <col min="785" max="785" width="16.140625" style="153" customWidth="1"/>
    <col min="786" max="787" width="9.85546875" style="153" customWidth="1"/>
    <col min="788" max="1024" width="9.140625" style="153"/>
    <col min="1025" max="1025" width="1.7109375" style="153" customWidth="1"/>
    <col min="1026" max="1026" width="1.140625" style="153" customWidth="1"/>
    <col min="1027" max="1027" width="1" style="153" customWidth="1"/>
    <col min="1028" max="1028" width="4" style="153" customWidth="1"/>
    <col min="1029" max="1029" width="26.140625" style="153" customWidth="1"/>
    <col min="1030" max="1030" width="4.42578125" style="153" customWidth="1"/>
    <col min="1031" max="1031" width="23" style="153" customWidth="1"/>
    <col min="1032" max="1034" width="12.7109375" style="153" customWidth="1"/>
    <col min="1035" max="1040" width="9.140625" style="153"/>
    <col min="1041" max="1041" width="16.140625" style="153" customWidth="1"/>
    <col min="1042" max="1043" width="9.85546875" style="153" customWidth="1"/>
    <col min="1044" max="1280" width="9.140625" style="153"/>
    <col min="1281" max="1281" width="1.7109375" style="153" customWidth="1"/>
    <col min="1282" max="1282" width="1.140625" style="153" customWidth="1"/>
    <col min="1283" max="1283" width="1" style="153" customWidth="1"/>
    <col min="1284" max="1284" width="4" style="153" customWidth="1"/>
    <col min="1285" max="1285" width="26.140625" style="153" customWidth="1"/>
    <col min="1286" max="1286" width="4.42578125" style="153" customWidth="1"/>
    <col min="1287" max="1287" width="23" style="153" customWidth="1"/>
    <col min="1288" max="1290" width="12.7109375" style="153" customWidth="1"/>
    <col min="1291" max="1296" width="9.140625" style="153"/>
    <col min="1297" max="1297" width="16.140625" style="153" customWidth="1"/>
    <col min="1298" max="1299" width="9.85546875" style="153" customWidth="1"/>
    <col min="1300" max="1536" width="9.140625" style="153"/>
    <col min="1537" max="1537" width="1.7109375" style="153" customWidth="1"/>
    <col min="1538" max="1538" width="1.140625" style="153" customWidth="1"/>
    <col min="1539" max="1539" width="1" style="153" customWidth="1"/>
    <col min="1540" max="1540" width="4" style="153" customWidth="1"/>
    <col min="1541" max="1541" width="26.140625" style="153" customWidth="1"/>
    <col min="1542" max="1542" width="4.42578125" style="153" customWidth="1"/>
    <col min="1543" max="1543" width="23" style="153" customWidth="1"/>
    <col min="1544" max="1546" width="12.7109375" style="153" customWidth="1"/>
    <col min="1547" max="1552" width="9.140625" style="153"/>
    <col min="1553" max="1553" width="16.140625" style="153" customWidth="1"/>
    <col min="1554" max="1555" width="9.85546875" style="153" customWidth="1"/>
    <col min="1556" max="1792" width="9.140625" style="153"/>
    <col min="1793" max="1793" width="1.7109375" style="153" customWidth="1"/>
    <col min="1794" max="1794" width="1.140625" style="153" customWidth="1"/>
    <col min="1795" max="1795" width="1" style="153" customWidth="1"/>
    <col min="1796" max="1796" width="4" style="153" customWidth="1"/>
    <col min="1797" max="1797" width="26.140625" style="153" customWidth="1"/>
    <col min="1798" max="1798" width="4.42578125" style="153" customWidth="1"/>
    <col min="1799" max="1799" width="23" style="153" customWidth="1"/>
    <col min="1800" max="1802" width="12.7109375" style="153" customWidth="1"/>
    <col min="1803" max="1808" width="9.140625" style="153"/>
    <col min="1809" max="1809" width="16.140625" style="153" customWidth="1"/>
    <col min="1810" max="1811" width="9.85546875" style="153" customWidth="1"/>
    <col min="1812" max="2048" width="9.140625" style="153"/>
    <col min="2049" max="2049" width="1.7109375" style="153" customWidth="1"/>
    <col min="2050" max="2050" width="1.140625" style="153" customWidth="1"/>
    <col min="2051" max="2051" width="1" style="153" customWidth="1"/>
    <col min="2052" max="2052" width="4" style="153" customWidth="1"/>
    <col min="2053" max="2053" width="26.140625" style="153" customWidth="1"/>
    <col min="2054" max="2054" width="4.42578125" style="153" customWidth="1"/>
    <col min="2055" max="2055" width="23" style="153" customWidth="1"/>
    <col min="2056" max="2058" width="12.7109375" style="153" customWidth="1"/>
    <col min="2059" max="2064" width="9.140625" style="153"/>
    <col min="2065" max="2065" width="16.140625" style="153" customWidth="1"/>
    <col min="2066" max="2067" width="9.85546875" style="153" customWidth="1"/>
    <col min="2068" max="2304" width="9.140625" style="153"/>
    <col min="2305" max="2305" width="1.7109375" style="153" customWidth="1"/>
    <col min="2306" max="2306" width="1.140625" style="153" customWidth="1"/>
    <col min="2307" max="2307" width="1" style="153" customWidth="1"/>
    <col min="2308" max="2308" width="4" style="153" customWidth="1"/>
    <col min="2309" max="2309" width="26.140625" style="153" customWidth="1"/>
    <col min="2310" max="2310" width="4.42578125" style="153" customWidth="1"/>
    <col min="2311" max="2311" width="23" style="153" customWidth="1"/>
    <col min="2312" max="2314" width="12.7109375" style="153" customWidth="1"/>
    <col min="2315" max="2320" width="9.140625" style="153"/>
    <col min="2321" max="2321" width="16.140625" style="153" customWidth="1"/>
    <col min="2322" max="2323" width="9.85546875" style="153" customWidth="1"/>
    <col min="2324" max="2560" width="9.140625" style="153"/>
    <col min="2561" max="2561" width="1.7109375" style="153" customWidth="1"/>
    <col min="2562" max="2562" width="1.140625" style="153" customWidth="1"/>
    <col min="2563" max="2563" width="1" style="153" customWidth="1"/>
    <col min="2564" max="2564" width="4" style="153" customWidth="1"/>
    <col min="2565" max="2565" width="26.140625" style="153" customWidth="1"/>
    <col min="2566" max="2566" width="4.42578125" style="153" customWidth="1"/>
    <col min="2567" max="2567" width="23" style="153" customWidth="1"/>
    <col min="2568" max="2570" width="12.7109375" style="153" customWidth="1"/>
    <col min="2571" max="2576" width="9.140625" style="153"/>
    <col min="2577" max="2577" width="16.140625" style="153" customWidth="1"/>
    <col min="2578" max="2579" width="9.85546875" style="153" customWidth="1"/>
    <col min="2580" max="2816" width="9.140625" style="153"/>
    <col min="2817" max="2817" width="1.7109375" style="153" customWidth="1"/>
    <col min="2818" max="2818" width="1.140625" style="153" customWidth="1"/>
    <col min="2819" max="2819" width="1" style="153" customWidth="1"/>
    <col min="2820" max="2820" width="4" style="153" customWidth="1"/>
    <col min="2821" max="2821" width="26.140625" style="153" customWidth="1"/>
    <col min="2822" max="2822" width="4.42578125" style="153" customWidth="1"/>
    <col min="2823" max="2823" width="23" style="153" customWidth="1"/>
    <col min="2824" max="2826" width="12.7109375" style="153" customWidth="1"/>
    <col min="2827" max="2832" width="9.140625" style="153"/>
    <col min="2833" max="2833" width="16.140625" style="153" customWidth="1"/>
    <col min="2834" max="2835" width="9.85546875" style="153" customWidth="1"/>
    <col min="2836" max="3072" width="9.140625" style="153"/>
    <col min="3073" max="3073" width="1.7109375" style="153" customWidth="1"/>
    <col min="3074" max="3074" width="1.140625" style="153" customWidth="1"/>
    <col min="3075" max="3075" width="1" style="153" customWidth="1"/>
    <col min="3076" max="3076" width="4" style="153" customWidth="1"/>
    <col min="3077" max="3077" width="26.140625" style="153" customWidth="1"/>
    <col min="3078" max="3078" width="4.42578125" style="153" customWidth="1"/>
    <col min="3079" max="3079" width="23" style="153" customWidth="1"/>
    <col min="3080" max="3082" width="12.7109375" style="153" customWidth="1"/>
    <col min="3083" max="3088" width="9.140625" style="153"/>
    <col min="3089" max="3089" width="16.140625" style="153" customWidth="1"/>
    <col min="3090" max="3091" width="9.85546875" style="153" customWidth="1"/>
    <col min="3092" max="3328" width="9.140625" style="153"/>
    <col min="3329" max="3329" width="1.7109375" style="153" customWidth="1"/>
    <col min="3330" max="3330" width="1.140625" style="153" customWidth="1"/>
    <col min="3331" max="3331" width="1" style="153" customWidth="1"/>
    <col min="3332" max="3332" width="4" style="153" customWidth="1"/>
    <col min="3333" max="3333" width="26.140625" style="153" customWidth="1"/>
    <col min="3334" max="3334" width="4.42578125" style="153" customWidth="1"/>
    <col min="3335" max="3335" width="23" style="153" customWidth="1"/>
    <col min="3336" max="3338" width="12.7109375" style="153" customWidth="1"/>
    <col min="3339" max="3344" width="9.140625" style="153"/>
    <col min="3345" max="3345" width="16.140625" style="153" customWidth="1"/>
    <col min="3346" max="3347" width="9.85546875" style="153" customWidth="1"/>
    <col min="3348" max="3584" width="9.140625" style="153"/>
    <col min="3585" max="3585" width="1.7109375" style="153" customWidth="1"/>
    <col min="3586" max="3586" width="1.140625" style="153" customWidth="1"/>
    <col min="3587" max="3587" width="1" style="153" customWidth="1"/>
    <col min="3588" max="3588" width="4" style="153" customWidth="1"/>
    <col min="3589" max="3589" width="26.140625" style="153" customWidth="1"/>
    <col min="3590" max="3590" width="4.42578125" style="153" customWidth="1"/>
    <col min="3591" max="3591" width="23" style="153" customWidth="1"/>
    <col min="3592" max="3594" width="12.7109375" style="153" customWidth="1"/>
    <col min="3595" max="3600" width="9.140625" style="153"/>
    <col min="3601" max="3601" width="16.140625" style="153" customWidth="1"/>
    <col min="3602" max="3603" width="9.85546875" style="153" customWidth="1"/>
    <col min="3604" max="3840" width="9.140625" style="153"/>
    <col min="3841" max="3841" width="1.7109375" style="153" customWidth="1"/>
    <col min="3842" max="3842" width="1.140625" style="153" customWidth="1"/>
    <col min="3843" max="3843" width="1" style="153" customWidth="1"/>
    <col min="3844" max="3844" width="4" style="153" customWidth="1"/>
    <col min="3845" max="3845" width="26.140625" style="153" customWidth="1"/>
    <col min="3846" max="3846" width="4.42578125" style="153" customWidth="1"/>
    <col min="3847" max="3847" width="23" style="153" customWidth="1"/>
    <col min="3848" max="3850" width="12.7109375" style="153" customWidth="1"/>
    <col min="3851" max="3856" width="9.140625" style="153"/>
    <col min="3857" max="3857" width="16.140625" style="153" customWidth="1"/>
    <col min="3858" max="3859" width="9.85546875" style="153" customWidth="1"/>
    <col min="3860" max="4096" width="9.140625" style="153"/>
    <col min="4097" max="4097" width="1.7109375" style="153" customWidth="1"/>
    <col min="4098" max="4098" width="1.140625" style="153" customWidth="1"/>
    <col min="4099" max="4099" width="1" style="153" customWidth="1"/>
    <col min="4100" max="4100" width="4" style="153" customWidth="1"/>
    <col min="4101" max="4101" width="26.140625" style="153" customWidth="1"/>
    <col min="4102" max="4102" width="4.42578125" style="153" customWidth="1"/>
    <col min="4103" max="4103" width="23" style="153" customWidth="1"/>
    <col min="4104" max="4106" width="12.7109375" style="153" customWidth="1"/>
    <col min="4107" max="4112" width="9.140625" style="153"/>
    <col min="4113" max="4113" width="16.140625" style="153" customWidth="1"/>
    <col min="4114" max="4115" width="9.85546875" style="153" customWidth="1"/>
    <col min="4116" max="4352" width="9.140625" style="153"/>
    <col min="4353" max="4353" width="1.7109375" style="153" customWidth="1"/>
    <col min="4354" max="4354" width="1.140625" style="153" customWidth="1"/>
    <col min="4355" max="4355" width="1" style="153" customWidth="1"/>
    <col min="4356" max="4356" width="4" style="153" customWidth="1"/>
    <col min="4357" max="4357" width="26.140625" style="153" customWidth="1"/>
    <col min="4358" max="4358" width="4.42578125" style="153" customWidth="1"/>
    <col min="4359" max="4359" width="23" style="153" customWidth="1"/>
    <col min="4360" max="4362" width="12.7109375" style="153" customWidth="1"/>
    <col min="4363" max="4368" width="9.140625" style="153"/>
    <col min="4369" max="4369" width="16.140625" style="153" customWidth="1"/>
    <col min="4370" max="4371" width="9.85546875" style="153" customWidth="1"/>
    <col min="4372" max="4608" width="9.140625" style="153"/>
    <col min="4609" max="4609" width="1.7109375" style="153" customWidth="1"/>
    <col min="4610" max="4610" width="1.140625" style="153" customWidth="1"/>
    <col min="4611" max="4611" width="1" style="153" customWidth="1"/>
    <col min="4612" max="4612" width="4" style="153" customWidth="1"/>
    <col min="4613" max="4613" width="26.140625" style="153" customWidth="1"/>
    <col min="4614" max="4614" width="4.42578125" style="153" customWidth="1"/>
    <col min="4615" max="4615" width="23" style="153" customWidth="1"/>
    <col min="4616" max="4618" width="12.7109375" style="153" customWidth="1"/>
    <col min="4619" max="4624" width="9.140625" style="153"/>
    <col min="4625" max="4625" width="16.140625" style="153" customWidth="1"/>
    <col min="4626" max="4627" width="9.85546875" style="153" customWidth="1"/>
    <col min="4628" max="4864" width="9.140625" style="153"/>
    <col min="4865" max="4865" width="1.7109375" style="153" customWidth="1"/>
    <col min="4866" max="4866" width="1.140625" style="153" customWidth="1"/>
    <col min="4867" max="4867" width="1" style="153" customWidth="1"/>
    <col min="4868" max="4868" width="4" style="153" customWidth="1"/>
    <col min="4869" max="4869" width="26.140625" style="153" customWidth="1"/>
    <col min="4870" max="4870" width="4.42578125" style="153" customWidth="1"/>
    <col min="4871" max="4871" width="23" style="153" customWidth="1"/>
    <col min="4872" max="4874" width="12.7109375" style="153" customWidth="1"/>
    <col min="4875" max="4880" width="9.140625" style="153"/>
    <col min="4881" max="4881" width="16.140625" style="153" customWidth="1"/>
    <col min="4882" max="4883" width="9.85546875" style="153" customWidth="1"/>
    <col min="4884" max="5120" width="9.140625" style="153"/>
    <col min="5121" max="5121" width="1.7109375" style="153" customWidth="1"/>
    <col min="5122" max="5122" width="1.140625" style="153" customWidth="1"/>
    <col min="5123" max="5123" width="1" style="153" customWidth="1"/>
    <col min="5124" max="5124" width="4" style="153" customWidth="1"/>
    <col min="5125" max="5125" width="26.140625" style="153" customWidth="1"/>
    <col min="5126" max="5126" width="4.42578125" style="153" customWidth="1"/>
    <col min="5127" max="5127" width="23" style="153" customWidth="1"/>
    <col min="5128" max="5130" width="12.7109375" style="153" customWidth="1"/>
    <col min="5131" max="5136" width="9.140625" style="153"/>
    <col min="5137" max="5137" width="16.140625" style="153" customWidth="1"/>
    <col min="5138" max="5139" width="9.85546875" style="153" customWidth="1"/>
    <col min="5140" max="5376" width="9.140625" style="153"/>
    <col min="5377" max="5377" width="1.7109375" style="153" customWidth="1"/>
    <col min="5378" max="5378" width="1.140625" style="153" customWidth="1"/>
    <col min="5379" max="5379" width="1" style="153" customWidth="1"/>
    <col min="5380" max="5380" width="4" style="153" customWidth="1"/>
    <col min="5381" max="5381" width="26.140625" style="153" customWidth="1"/>
    <col min="5382" max="5382" width="4.42578125" style="153" customWidth="1"/>
    <col min="5383" max="5383" width="23" style="153" customWidth="1"/>
    <col min="5384" max="5386" width="12.7109375" style="153" customWidth="1"/>
    <col min="5387" max="5392" width="9.140625" style="153"/>
    <col min="5393" max="5393" width="16.140625" style="153" customWidth="1"/>
    <col min="5394" max="5395" width="9.85546875" style="153" customWidth="1"/>
    <col min="5396" max="5632" width="9.140625" style="153"/>
    <col min="5633" max="5633" width="1.7109375" style="153" customWidth="1"/>
    <col min="5634" max="5634" width="1.140625" style="153" customWidth="1"/>
    <col min="5635" max="5635" width="1" style="153" customWidth="1"/>
    <col min="5636" max="5636" width="4" style="153" customWidth="1"/>
    <col min="5637" max="5637" width="26.140625" style="153" customWidth="1"/>
    <col min="5638" max="5638" width="4.42578125" style="153" customWidth="1"/>
    <col min="5639" max="5639" width="23" style="153" customWidth="1"/>
    <col min="5640" max="5642" width="12.7109375" style="153" customWidth="1"/>
    <col min="5643" max="5648" width="9.140625" style="153"/>
    <col min="5649" max="5649" width="16.140625" style="153" customWidth="1"/>
    <col min="5650" max="5651" width="9.85546875" style="153" customWidth="1"/>
    <col min="5652" max="5888" width="9.140625" style="153"/>
    <col min="5889" max="5889" width="1.7109375" style="153" customWidth="1"/>
    <col min="5890" max="5890" width="1.140625" style="153" customWidth="1"/>
    <col min="5891" max="5891" width="1" style="153" customWidth="1"/>
    <col min="5892" max="5892" width="4" style="153" customWidth="1"/>
    <col min="5893" max="5893" width="26.140625" style="153" customWidth="1"/>
    <col min="5894" max="5894" width="4.42578125" style="153" customWidth="1"/>
    <col min="5895" max="5895" width="23" style="153" customWidth="1"/>
    <col min="5896" max="5898" width="12.7109375" style="153" customWidth="1"/>
    <col min="5899" max="5904" width="9.140625" style="153"/>
    <col min="5905" max="5905" width="16.140625" style="153" customWidth="1"/>
    <col min="5906" max="5907" width="9.85546875" style="153" customWidth="1"/>
    <col min="5908" max="6144" width="9.140625" style="153"/>
    <col min="6145" max="6145" width="1.7109375" style="153" customWidth="1"/>
    <col min="6146" max="6146" width="1.140625" style="153" customWidth="1"/>
    <col min="6147" max="6147" width="1" style="153" customWidth="1"/>
    <col min="6148" max="6148" width="4" style="153" customWidth="1"/>
    <col min="6149" max="6149" width="26.140625" style="153" customWidth="1"/>
    <col min="6150" max="6150" width="4.42578125" style="153" customWidth="1"/>
    <col min="6151" max="6151" width="23" style="153" customWidth="1"/>
    <col min="6152" max="6154" width="12.7109375" style="153" customWidth="1"/>
    <col min="6155" max="6160" width="9.140625" style="153"/>
    <col min="6161" max="6161" width="16.140625" style="153" customWidth="1"/>
    <col min="6162" max="6163" width="9.85546875" style="153" customWidth="1"/>
    <col min="6164" max="6400" width="9.140625" style="153"/>
    <col min="6401" max="6401" width="1.7109375" style="153" customWidth="1"/>
    <col min="6402" max="6402" width="1.140625" style="153" customWidth="1"/>
    <col min="6403" max="6403" width="1" style="153" customWidth="1"/>
    <col min="6404" max="6404" width="4" style="153" customWidth="1"/>
    <col min="6405" max="6405" width="26.140625" style="153" customWidth="1"/>
    <col min="6406" max="6406" width="4.42578125" style="153" customWidth="1"/>
    <col min="6407" max="6407" width="23" style="153" customWidth="1"/>
    <col min="6408" max="6410" width="12.7109375" style="153" customWidth="1"/>
    <col min="6411" max="6416" width="9.140625" style="153"/>
    <col min="6417" max="6417" width="16.140625" style="153" customWidth="1"/>
    <col min="6418" max="6419" width="9.85546875" style="153" customWidth="1"/>
    <col min="6420" max="6656" width="9.140625" style="153"/>
    <col min="6657" max="6657" width="1.7109375" style="153" customWidth="1"/>
    <col min="6658" max="6658" width="1.140625" style="153" customWidth="1"/>
    <col min="6659" max="6659" width="1" style="153" customWidth="1"/>
    <col min="6660" max="6660" width="4" style="153" customWidth="1"/>
    <col min="6661" max="6661" width="26.140625" style="153" customWidth="1"/>
    <col min="6662" max="6662" width="4.42578125" style="153" customWidth="1"/>
    <col min="6663" max="6663" width="23" style="153" customWidth="1"/>
    <col min="6664" max="6666" width="12.7109375" style="153" customWidth="1"/>
    <col min="6667" max="6672" width="9.140625" style="153"/>
    <col min="6673" max="6673" width="16.140625" style="153" customWidth="1"/>
    <col min="6674" max="6675" width="9.85546875" style="153" customWidth="1"/>
    <col min="6676" max="6912" width="9.140625" style="153"/>
    <col min="6913" max="6913" width="1.7109375" style="153" customWidth="1"/>
    <col min="6914" max="6914" width="1.140625" style="153" customWidth="1"/>
    <col min="6915" max="6915" width="1" style="153" customWidth="1"/>
    <col min="6916" max="6916" width="4" style="153" customWidth="1"/>
    <col min="6917" max="6917" width="26.140625" style="153" customWidth="1"/>
    <col min="6918" max="6918" width="4.42578125" style="153" customWidth="1"/>
    <col min="6919" max="6919" width="23" style="153" customWidth="1"/>
    <col min="6920" max="6922" width="12.7109375" style="153" customWidth="1"/>
    <col min="6923" max="6928" width="9.140625" style="153"/>
    <col min="6929" max="6929" width="16.140625" style="153" customWidth="1"/>
    <col min="6930" max="6931" width="9.85546875" style="153" customWidth="1"/>
    <col min="6932" max="7168" width="9.140625" style="153"/>
    <col min="7169" max="7169" width="1.7109375" style="153" customWidth="1"/>
    <col min="7170" max="7170" width="1.140625" style="153" customWidth="1"/>
    <col min="7171" max="7171" width="1" style="153" customWidth="1"/>
    <col min="7172" max="7172" width="4" style="153" customWidth="1"/>
    <col min="7173" max="7173" width="26.140625" style="153" customWidth="1"/>
    <col min="7174" max="7174" width="4.42578125" style="153" customWidth="1"/>
    <col min="7175" max="7175" width="23" style="153" customWidth="1"/>
    <col min="7176" max="7178" width="12.7109375" style="153" customWidth="1"/>
    <col min="7179" max="7184" width="9.140625" style="153"/>
    <col min="7185" max="7185" width="16.140625" style="153" customWidth="1"/>
    <col min="7186" max="7187" width="9.85546875" style="153" customWidth="1"/>
    <col min="7188" max="7424" width="9.140625" style="153"/>
    <col min="7425" max="7425" width="1.7109375" style="153" customWidth="1"/>
    <col min="7426" max="7426" width="1.140625" style="153" customWidth="1"/>
    <col min="7427" max="7427" width="1" style="153" customWidth="1"/>
    <col min="7428" max="7428" width="4" style="153" customWidth="1"/>
    <col min="7429" max="7429" width="26.140625" style="153" customWidth="1"/>
    <col min="7430" max="7430" width="4.42578125" style="153" customWidth="1"/>
    <col min="7431" max="7431" width="23" style="153" customWidth="1"/>
    <col min="7432" max="7434" width="12.7109375" style="153" customWidth="1"/>
    <col min="7435" max="7440" width="9.140625" style="153"/>
    <col min="7441" max="7441" width="16.140625" style="153" customWidth="1"/>
    <col min="7442" max="7443" width="9.85546875" style="153" customWidth="1"/>
    <col min="7444" max="7680" width="9.140625" style="153"/>
    <col min="7681" max="7681" width="1.7109375" style="153" customWidth="1"/>
    <col min="7682" max="7682" width="1.140625" style="153" customWidth="1"/>
    <col min="7683" max="7683" width="1" style="153" customWidth="1"/>
    <col min="7684" max="7684" width="4" style="153" customWidth="1"/>
    <col min="7685" max="7685" width="26.140625" style="153" customWidth="1"/>
    <col min="7686" max="7686" width="4.42578125" style="153" customWidth="1"/>
    <col min="7687" max="7687" width="23" style="153" customWidth="1"/>
    <col min="7688" max="7690" width="12.7109375" style="153" customWidth="1"/>
    <col min="7691" max="7696" width="9.140625" style="153"/>
    <col min="7697" max="7697" width="16.140625" style="153" customWidth="1"/>
    <col min="7698" max="7699" width="9.85546875" style="153" customWidth="1"/>
    <col min="7700" max="7936" width="9.140625" style="153"/>
    <col min="7937" max="7937" width="1.7109375" style="153" customWidth="1"/>
    <col min="7938" max="7938" width="1.140625" style="153" customWidth="1"/>
    <col min="7939" max="7939" width="1" style="153" customWidth="1"/>
    <col min="7940" max="7940" width="4" style="153" customWidth="1"/>
    <col min="7941" max="7941" width="26.140625" style="153" customWidth="1"/>
    <col min="7942" max="7942" width="4.42578125" style="153" customWidth="1"/>
    <col min="7943" max="7943" width="23" style="153" customWidth="1"/>
    <col min="7944" max="7946" width="12.7109375" style="153" customWidth="1"/>
    <col min="7947" max="7952" width="9.140625" style="153"/>
    <col min="7953" max="7953" width="16.140625" style="153" customWidth="1"/>
    <col min="7954" max="7955" width="9.85546875" style="153" customWidth="1"/>
    <col min="7956" max="8192" width="9.140625" style="153"/>
    <col min="8193" max="8193" width="1.7109375" style="153" customWidth="1"/>
    <col min="8194" max="8194" width="1.140625" style="153" customWidth="1"/>
    <col min="8195" max="8195" width="1" style="153" customWidth="1"/>
    <col min="8196" max="8196" width="4" style="153" customWidth="1"/>
    <col min="8197" max="8197" width="26.140625" style="153" customWidth="1"/>
    <col min="8198" max="8198" width="4.42578125" style="153" customWidth="1"/>
    <col min="8199" max="8199" width="23" style="153" customWidth="1"/>
    <col min="8200" max="8202" width="12.7109375" style="153" customWidth="1"/>
    <col min="8203" max="8208" width="9.140625" style="153"/>
    <col min="8209" max="8209" width="16.140625" style="153" customWidth="1"/>
    <col min="8210" max="8211" width="9.85546875" style="153" customWidth="1"/>
    <col min="8212" max="8448" width="9.140625" style="153"/>
    <col min="8449" max="8449" width="1.7109375" style="153" customWidth="1"/>
    <col min="8450" max="8450" width="1.140625" style="153" customWidth="1"/>
    <col min="8451" max="8451" width="1" style="153" customWidth="1"/>
    <col min="8452" max="8452" width="4" style="153" customWidth="1"/>
    <col min="8453" max="8453" width="26.140625" style="153" customWidth="1"/>
    <col min="8454" max="8454" width="4.42578125" style="153" customWidth="1"/>
    <col min="8455" max="8455" width="23" style="153" customWidth="1"/>
    <col min="8456" max="8458" width="12.7109375" style="153" customWidth="1"/>
    <col min="8459" max="8464" width="9.140625" style="153"/>
    <col min="8465" max="8465" width="16.140625" style="153" customWidth="1"/>
    <col min="8466" max="8467" width="9.85546875" style="153" customWidth="1"/>
    <col min="8468" max="8704" width="9.140625" style="153"/>
    <col min="8705" max="8705" width="1.7109375" style="153" customWidth="1"/>
    <col min="8706" max="8706" width="1.140625" style="153" customWidth="1"/>
    <col min="8707" max="8707" width="1" style="153" customWidth="1"/>
    <col min="8708" max="8708" width="4" style="153" customWidth="1"/>
    <col min="8709" max="8709" width="26.140625" style="153" customWidth="1"/>
    <col min="8710" max="8710" width="4.42578125" style="153" customWidth="1"/>
    <col min="8711" max="8711" width="23" style="153" customWidth="1"/>
    <col min="8712" max="8714" width="12.7109375" style="153" customWidth="1"/>
    <col min="8715" max="8720" width="9.140625" style="153"/>
    <col min="8721" max="8721" width="16.140625" style="153" customWidth="1"/>
    <col min="8722" max="8723" width="9.85546875" style="153" customWidth="1"/>
    <col min="8724" max="8960" width="9.140625" style="153"/>
    <col min="8961" max="8961" width="1.7109375" style="153" customWidth="1"/>
    <col min="8962" max="8962" width="1.140625" style="153" customWidth="1"/>
    <col min="8963" max="8963" width="1" style="153" customWidth="1"/>
    <col min="8964" max="8964" width="4" style="153" customWidth="1"/>
    <col min="8965" max="8965" width="26.140625" style="153" customWidth="1"/>
    <col min="8966" max="8966" width="4.42578125" style="153" customWidth="1"/>
    <col min="8967" max="8967" width="23" style="153" customWidth="1"/>
    <col min="8968" max="8970" width="12.7109375" style="153" customWidth="1"/>
    <col min="8971" max="8976" width="9.140625" style="153"/>
    <col min="8977" max="8977" width="16.140625" style="153" customWidth="1"/>
    <col min="8978" max="8979" width="9.85546875" style="153" customWidth="1"/>
    <col min="8980" max="9216" width="9.140625" style="153"/>
    <col min="9217" max="9217" width="1.7109375" style="153" customWidth="1"/>
    <col min="9218" max="9218" width="1.140625" style="153" customWidth="1"/>
    <col min="9219" max="9219" width="1" style="153" customWidth="1"/>
    <col min="9220" max="9220" width="4" style="153" customWidth="1"/>
    <col min="9221" max="9221" width="26.140625" style="153" customWidth="1"/>
    <col min="9222" max="9222" width="4.42578125" style="153" customWidth="1"/>
    <col min="9223" max="9223" width="23" style="153" customWidth="1"/>
    <col min="9224" max="9226" width="12.7109375" style="153" customWidth="1"/>
    <col min="9227" max="9232" width="9.140625" style="153"/>
    <col min="9233" max="9233" width="16.140625" style="153" customWidth="1"/>
    <col min="9234" max="9235" width="9.85546875" style="153" customWidth="1"/>
    <col min="9236" max="9472" width="9.140625" style="153"/>
    <col min="9473" max="9473" width="1.7109375" style="153" customWidth="1"/>
    <col min="9474" max="9474" width="1.140625" style="153" customWidth="1"/>
    <col min="9475" max="9475" width="1" style="153" customWidth="1"/>
    <col min="9476" max="9476" width="4" style="153" customWidth="1"/>
    <col min="9477" max="9477" width="26.140625" style="153" customWidth="1"/>
    <col min="9478" max="9478" width="4.42578125" style="153" customWidth="1"/>
    <col min="9479" max="9479" width="23" style="153" customWidth="1"/>
    <col min="9480" max="9482" width="12.7109375" style="153" customWidth="1"/>
    <col min="9483" max="9488" width="9.140625" style="153"/>
    <col min="9489" max="9489" width="16.140625" style="153" customWidth="1"/>
    <col min="9490" max="9491" width="9.85546875" style="153" customWidth="1"/>
    <col min="9492" max="9728" width="9.140625" style="153"/>
    <col min="9729" max="9729" width="1.7109375" style="153" customWidth="1"/>
    <col min="9730" max="9730" width="1.140625" style="153" customWidth="1"/>
    <col min="9731" max="9731" width="1" style="153" customWidth="1"/>
    <col min="9732" max="9732" width="4" style="153" customWidth="1"/>
    <col min="9733" max="9733" width="26.140625" style="153" customWidth="1"/>
    <col min="9734" max="9734" width="4.42578125" style="153" customWidth="1"/>
    <col min="9735" max="9735" width="23" style="153" customWidth="1"/>
    <col min="9736" max="9738" width="12.7109375" style="153" customWidth="1"/>
    <col min="9739" max="9744" width="9.140625" style="153"/>
    <col min="9745" max="9745" width="16.140625" style="153" customWidth="1"/>
    <col min="9746" max="9747" width="9.85546875" style="153" customWidth="1"/>
    <col min="9748" max="9984" width="9.140625" style="153"/>
    <col min="9985" max="9985" width="1.7109375" style="153" customWidth="1"/>
    <col min="9986" max="9986" width="1.140625" style="153" customWidth="1"/>
    <col min="9987" max="9987" width="1" style="153" customWidth="1"/>
    <col min="9988" max="9988" width="4" style="153" customWidth="1"/>
    <col min="9989" max="9989" width="26.140625" style="153" customWidth="1"/>
    <col min="9990" max="9990" width="4.42578125" style="153" customWidth="1"/>
    <col min="9991" max="9991" width="23" style="153" customWidth="1"/>
    <col min="9992" max="9994" width="12.7109375" style="153" customWidth="1"/>
    <col min="9995" max="10000" width="9.140625" style="153"/>
    <col min="10001" max="10001" width="16.140625" style="153" customWidth="1"/>
    <col min="10002" max="10003" width="9.85546875" style="153" customWidth="1"/>
    <col min="10004" max="10240" width="9.140625" style="153"/>
    <col min="10241" max="10241" width="1.7109375" style="153" customWidth="1"/>
    <col min="10242" max="10242" width="1.140625" style="153" customWidth="1"/>
    <col min="10243" max="10243" width="1" style="153" customWidth="1"/>
    <col min="10244" max="10244" width="4" style="153" customWidth="1"/>
    <col min="10245" max="10245" width="26.140625" style="153" customWidth="1"/>
    <col min="10246" max="10246" width="4.42578125" style="153" customWidth="1"/>
    <col min="10247" max="10247" width="23" style="153" customWidth="1"/>
    <col min="10248" max="10250" width="12.7109375" style="153" customWidth="1"/>
    <col min="10251" max="10256" width="9.140625" style="153"/>
    <col min="10257" max="10257" width="16.140625" style="153" customWidth="1"/>
    <col min="10258" max="10259" width="9.85546875" style="153" customWidth="1"/>
    <col min="10260" max="10496" width="9.140625" style="153"/>
    <col min="10497" max="10497" width="1.7109375" style="153" customWidth="1"/>
    <col min="10498" max="10498" width="1.140625" style="153" customWidth="1"/>
    <col min="10499" max="10499" width="1" style="153" customWidth="1"/>
    <col min="10500" max="10500" width="4" style="153" customWidth="1"/>
    <col min="10501" max="10501" width="26.140625" style="153" customWidth="1"/>
    <col min="10502" max="10502" width="4.42578125" style="153" customWidth="1"/>
    <col min="10503" max="10503" width="23" style="153" customWidth="1"/>
    <col min="10504" max="10506" width="12.7109375" style="153" customWidth="1"/>
    <col min="10507" max="10512" width="9.140625" style="153"/>
    <col min="10513" max="10513" width="16.140625" style="153" customWidth="1"/>
    <col min="10514" max="10515" width="9.85546875" style="153" customWidth="1"/>
    <col min="10516" max="10752" width="9.140625" style="153"/>
    <col min="10753" max="10753" width="1.7109375" style="153" customWidth="1"/>
    <col min="10754" max="10754" width="1.140625" style="153" customWidth="1"/>
    <col min="10755" max="10755" width="1" style="153" customWidth="1"/>
    <col min="10756" max="10756" width="4" style="153" customWidth="1"/>
    <col min="10757" max="10757" width="26.140625" style="153" customWidth="1"/>
    <col min="10758" max="10758" width="4.42578125" style="153" customWidth="1"/>
    <col min="10759" max="10759" width="23" style="153" customWidth="1"/>
    <col min="10760" max="10762" width="12.7109375" style="153" customWidth="1"/>
    <col min="10763" max="10768" width="9.140625" style="153"/>
    <col min="10769" max="10769" width="16.140625" style="153" customWidth="1"/>
    <col min="10770" max="10771" width="9.85546875" style="153" customWidth="1"/>
    <col min="10772" max="11008" width="9.140625" style="153"/>
    <col min="11009" max="11009" width="1.7109375" style="153" customWidth="1"/>
    <col min="11010" max="11010" width="1.140625" style="153" customWidth="1"/>
    <col min="11011" max="11011" width="1" style="153" customWidth="1"/>
    <col min="11012" max="11012" width="4" style="153" customWidth="1"/>
    <col min="11013" max="11013" width="26.140625" style="153" customWidth="1"/>
    <col min="11014" max="11014" width="4.42578125" style="153" customWidth="1"/>
    <col min="11015" max="11015" width="23" style="153" customWidth="1"/>
    <col min="11016" max="11018" width="12.7109375" style="153" customWidth="1"/>
    <col min="11019" max="11024" width="9.140625" style="153"/>
    <col min="11025" max="11025" width="16.140625" style="153" customWidth="1"/>
    <col min="11026" max="11027" width="9.85546875" style="153" customWidth="1"/>
    <col min="11028" max="11264" width="9.140625" style="153"/>
    <col min="11265" max="11265" width="1.7109375" style="153" customWidth="1"/>
    <col min="11266" max="11266" width="1.140625" style="153" customWidth="1"/>
    <col min="11267" max="11267" width="1" style="153" customWidth="1"/>
    <col min="11268" max="11268" width="4" style="153" customWidth="1"/>
    <col min="11269" max="11269" width="26.140625" style="153" customWidth="1"/>
    <col min="11270" max="11270" width="4.42578125" style="153" customWidth="1"/>
    <col min="11271" max="11271" width="23" style="153" customWidth="1"/>
    <col min="11272" max="11274" width="12.7109375" style="153" customWidth="1"/>
    <col min="11275" max="11280" width="9.140625" style="153"/>
    <col min="11281" max="11281" width="16.140625" style="153" customWidth="1"/>
    <col min="11282" max="11283" width="9.85546875" style="153" customWidth="1"/>
    <col min="11284" max="11520" width="9.140625" style="153"/>
    <col min="11521" max="11521" width="1.7109375" style="153" customWidth="1"/>
    <col min="11522" max="11522" width="1.140625" style="153" customWidth="1"/>
    <col min="11523" max="11523" width="1" style="153" customWidth="1"/>
    <col min="11524" max="11524" width="4" style="153" customWidth="1"/>
    <col min="11525" max="11525" width="26.140625" style="153" customWidth="1"/>
    <col min="11526" max="11526" width="4.42578125" style="153" customWidth="1"/>
    <col min="11527" max="11527" width="23" style="153" customWidth="1"/>
    <col min="11528" max="11530" width="12.7109375" style="153" customWidth="1"/>
    <col min="11531" max="11536" width="9.140625" style="153"/>
    <col min="11537" max="11537" width="16.140625" style="153" customWidth="1"/>
    <col min="11538" max="11539" width="9.85546875" style="153" customWidth="1"/>
    <col min="11540" max="11776" width="9.140625" style="153"/>
    <col min="11777" max="11777" width="1.7109375" style="153" customWidth="1"/>
    <col min="11778" max="11778" width="1.140625" style="153" customWidth="1"/>
    <col min="11779" max="11779" width="1" style="153" customWidth="1"/>
    <col min="11780" max="11780" width="4" style="153" customWidth="1"/>
    <col min="11781" max="11781" width="26.140625" style="153" customWidth="1"/>
    <col min="11782" max="11782" width="4.42578125" style="153" customWidth="1"/>
    <col min="11783" max="11783" width="23" style="153" customWidth="1"/>
    <col min="11784" max="11786" width="12.7109375" style="153" customWidth="1"/>
    <col min="11787" max="11792" width="9.140625" style="153"/>
    <col min="11793" max="11793" width="16.140625" style="153" customWidth="1"/>
    <col min="11794" max="11795" width="9.85546875" style="153" customWidth="1"/>
    <col min="11796" max="12032" width="9.140625" style="153"/>
    <col min="12033" max="12033" width="1.7109375" style="153" customWidth="1"/>
    <col min="12034" max="12034" width="1.140625" style="153" customWidth="1"/>
    <col min="12035" max="12035" width="1" style="153" customWidth="1"/>
    <col min="12036" max="12036" width="4" style="153" customWidth="1"/>
    <col min="12037" max="12037" width="26.140625" style="153" customWidth="1"/>
    <col min="12038" max="12038" width="4.42578125" style="153" customWidth="1"/>
    <col min="12039" max="12039" width="23" style="153" customWidth="1"/>
    <col min="12040" max="12042" width="12.7109375" style="153" customWidth="1"/>
    <col min="12043" max="12048" width="9.140625" style="153"/>
    <col min="12049" max="12049" width="16.140625" style="153" customWidth="1"/>
    <col min="12050" max="12051" width="9.85546875" style="153" customWidth="1"/>
    <col min="12052" max="12288" width="9.140625" style="153"/>
    <col min="12289" max="12289" width="1.7109375" style="153" customWidth="1"/>
    <col min="12290" max="12290" width="1.140625" style="153" customWidth="1"/>
    <col min="12291" max="12291" width="1" style="153" customWidth="1"/>
    <col min="12292" max="12292" width="4" style="153" customWidth="1"/>
    <col min="12293" max="12293" width="26.140625" style="153" customWidth="1"/>
    <col min="12294" max="12294" width="4.42578125" style="153" customWidth="1"/>
    <col min="12295" max="12295" width="23" style="153" customWidth="1"/>
    <col min="12296" max="12298" width="12.7109375" style="153" customWidth="1"/>
    <col min="12299" max="12304" width="9.140625" style="153"/>
    <col min="12305" max="12305" width="16.140625" style="153" customWidth="1"/>
    <col min="12306" max="12307" width="9.85546875" style="153" customWidth="1"/>
    <col min="12308" max="12544" width="9.140625" style="153"/>
    <col min="12545" max="12545" width="1.7109375" style="153" customWidth="1"/>
    <col min="12546" max="12546" width="1.140625" style="153" customWidth="1"/>
    <col min="12547" max="12547" width="1" style="153" customWidth="1"/>
    <col min="12548" max="12548" width="4" style="153" customWidth="1"/>
    <col min="12549" max="12549" width="26.140625" style="153" customWidth="1"/>
    <col min="12550" max="12550" width="4.42578125" style="153" customWidth="1"/>
    <col min="12551" max="12551" width="23" style="153" customWidth="1"/>
    <col min="12552" max="12554" width="12.7109375" style="153" customWidth="1"/>
    <col min="12555" max="12560" width="9.140625" style="153"/>
    <col min="12561" max="12561" width="16.140625" style="153" customWidth="1"/>
    <col min="12562" max="12563" width="9.85546875" style="153" customWidth="1"/>
    <col min="12564" max="12800" width="9.140625" style="153"/>
    <col min="12801" max="12801" width="1.7109375" style="153" customWidth="1"/>
    <col min="12802" max="12802" width="1.140625" style="153" customWidth="1"/>
    <col min="12803" max="12803" width="1" style="153" customWidth="1"/>
    <col min="12804" max="12804" width="4" style="153" customWidth="1"/>
    <col min="12805" max="12805" width="26.140625" style="153" customWidth="1"/>
    <col min="12806" max="12806" width="4.42578125" style="153" customWidth="1"/>
    <col min="12807" max="12807" width="23" style="153" customWidth="1"/>
    <col min="12808" max="12810" width="12.7109375" style="153" customWidth="1"/>
    <col min="12811" max="12816" width="9.140625" style="153"/>
    <col min="12817" max="12817" width="16.140625" style="153" customWidth="1"/>
    <col min="12818" max="12819" width="9.85546875" style="153" customWidth="1"/>
    <col min="12820" max="13056" width="9.140625" style="153"/>
    <col min="13057" max="13057" width="1.7109375" style="153" customWidth="1"/>
    <col min="13058" max="13058" width="1.140625" style="153" customWidth="1"/>
    <col min="13059" max="13059" width="1" style="153" customWidth="1"/>
    <col min="13060" max="13060" width="4" style="153" customWidth="1"/>
    <col min="13061" max="13061" width="26.140625" style="153" customWidth="1"/>
    <col min="13062" max="13062" width="4.42578125" style="153" customWidth="1"/>
    <col min="13063" max="13063" width="23" style="153" customWidth="1"/>
    <col min="13064" max="13066" width="12.7109375" style="153" customWidth="1"/>
    <col min="13067" max="13072" width="9.140625" style="153"/>
    <col min="13073" max="13073" width="16.140625" style="153" customWidth="1"/>
    <col min="13074" max="13075" width="9.85546875" style="153" customWidth="1"/>
    <col min="13076" max="13312" width="9.140625" style="153"/>
    <col min="13313" max="13313" width="1.7109375" style="153" customWidth="1"/>
    <col min="13314" max="13314" width="1.140625" style="153" customWidth="1"/>
    <col min="13315" max="13315" width="1" style="153" customWidth="1"/>
    <col min="13316" max="13316" width="4" style="153" customWidth="1"/>
    <col min="13317" max="13317" width="26.140625" style="153" customWidth="1"/>
    <col min="13318" max="13318" width="4.42578125" style="153" customWidth="1"/>
    <col min="13319" max="13319" width="23" style="153" customWidth="1"/>
    <col min="13320" max="13322" width="12.7109375" style="153" customWidth="1"/>
    <col min="13323" max="13328" width="9.140625" style="153"/>
    <col min="13329" max="13329" width="16.140625" style="153" customWidth="1"/>
    <col min="13330" max="13331" width="9.85546875" style="153" customWidth="1"/>
    <col min="13332" max="13568" width="9.140625" style="153"/>
    <col min="13569" max="13569" width="1.7109375" style="153" customWidth="1"/>
    <col min="13570" max="13570" width="1.140625" style="153" customWidth="1"/>
    <col min="13571" max="13571" width="1" style="153" customWidth="1"/>
    <col min="13572" max="13572" width="4" style="153" customWidth="1"/>
    <col min="13573" max="13573" width="26.140625" style="153" customWidth="1"/>
    <col min="13574" max="13574" width="4.42578125" style="153" customWidth="1"/>
    <col min="13575" max="13575" width="23" style="153" customWidth="1"/>
    <col min="13576" max="13578" width="12.7109375" style="153" customWidth="1"/>
    <col min="13579" max="13584" width="9.140625" style="153"/>
    <col min="13585" max="13585" width="16.140625" style="153" customWidth="1"/>
    <col min="13586" max="13587" width="9.85546875" style="153" customWidth="1"/>
    <col min="13588" max="13824" width="9.140625" style="153"/>
    <col min="13825" max="13825" width="1.7109375" style="153" customWidth="1"/>
    <col min="13826" max="13826" width="1.140625" style="153" customWidth="1"/>
    <col min="13827" max="13827" width="1" style="153" customWidth="1"/>
    <col min="13828" max="13828" width="4" style="153" customWidth="1"/>
    <col min="13829" max="13829" width="26.140625" style="153" customWidth="1"/>
    <col min="13830" max="13830" width="4.42578125" style="153" customWidth="1"/>
    <col min="13831" max="13831" width="23" style="153" customWidth="1"/>
    <col min="13832" max="13834" width="12.7109375" style="153" customWidth="1"/>
    <col min="13835" max="13840" width="9.140625" style="153"/>
    <col min="13841" max="13841" width="16.140625" style="153" customWidth="1"/>
    <col min="13842" max="13843" width="9.85546875" style="153" customWidth="1"/>
    <col min="13844" max="14080" width="9.140625" style="153"/>
    <col min="14081" max="14081" width="1.7109375" style="153" customWidth="1"/>
    <col min="14082" max="14082" width="1.140625" style="153" customWidth="1"/>
    <col min="14083" max="14083" width="1" style="153" customWidth="1"/>
    <col min="14084" max="14084" width="4" style="153" customWidth="1"/>
    <col min="14085" max="14085" width="26.140625" style="153" customWidth="1"/>
    <col min="14086" max="14086" width="4.42578125" style="153" customWidth="1"/>
    <col min="14087" max="14087" width="23" style="153" customWidth="1"/>
    <col min="14088" max="14090" width="12.7109375" style="153" customWidth="1"/>
    <col min="14091" max="14096" width="9.140625" style="153"/>
    <col min="14097" max="14097" width="16.140625" style="153" customWidth="1"/>
    <col min="14098" max="14099" width="9.85546875" style="153" customWidth="1"/>
    <col min="14100" max="14336" width="9.140625" style="153"/>
    <col min="14337" max="14337" width="1.7109375" style="153" customWidth="1"/>
    <col min="14338" max="14338" width="1.140625" style="153" customWidth="1"/>
    <col min="14339" max="14339" width="1" style="153" customWidth="1"/>
    <col min="14340" max="14340" width="4" style="153" customWidth="1"/>
    <col min="14341" max="14341" width="26.140625" style="153" customWidth="1"/>
    <col min="14342" max="14342" width="4.42578125" style="153" customWidth="1"/>
    <col min="14343" max="14343" width="23" style="153" customWidth="1"/>
    <col min="14344" max="14346" width="12.7109375" style="153" customWidth="1"/>
    <col min="14347" max="14352" width="9.140625" style="153"/>
    <col min="14353" max="14353" width="16.140625" style="153" customWidth="1"/>
    <col min="14354" max="14355" width="9.85546875" style="153" customWidth="1"/>
    <col min="14356" max="14592" width="9.140625" style="153"/>
    <col min="14593" max="14593" width="1.7109375" style="153" customWidth="1"/>
    <col min="14594" max="14594" width="1.140625" style="153" customWidth="1"/>
    <col min="14595" max="14595" width="1" style="153" customWidth="1"/>
    <col min="14596" max="14596" width="4" style="153" customWidth="1"/>
    <col min="14597" max="14597" width="26.140625" style="153" customWidth="1"/>
    <col min="14598" max="14598" width="4.42578125" style="153" customWidth="1"/>
    <col min="14599" max="14599" width="23" style="153" customWidth="1"/>
    <col min="14600" max="14602" width="12.7109375" style="153" customWidth="1"/>
    <col min="14603" max="14608" width="9.140625" style="153"/>
    <col min="14609" max="14609" width="16.140625" style="153" customWidth="1"/>
    <col min="14610" max="14611" width="9.85546875" style="153" customWidth="1"/>
    <col min="14612" max="14848" width="9.140625" style="153"/>
    <col min="14849" max="14849" width="1.7109375" style="153" customWidth="1"/>
    <col min="14850" max="14850" width="1.140625" style="153" customWidth="1"/>
    <col min="14851" max="14851" width="1" style="153" customWidth="1"/>
    <col min="14852" max="14852" width="4" style="153" customWidth="1"/>
    <col min="14853" max="14853" width="26.140625" style="153" customWidth="1"/>
    <col min="14854" max="14854" width="4.42578125" style="153" customWidth="1"/>
    <col min="14855" max="14855" width="23" style="153" customWidth="1"/>
    <col min="14856" max="14858" width="12.7109375" style="153" customWidth="1"/>
    <col min="14859" max="14864" width="9.140625" style="153"/>
    <col min="14865" max="14865" width="16.140625" style="153" customWidth="1"/>
    <col min="14866" max="14867" width="9.85546875" style="153" customWidth="1"/>
    <col min="14868" max="15104" width="9.140625" style="153"/>
    <col min="15105" max="15105" width="1.7109375" style="153" customWidth="1"/>
    <col min="15106" max="15106" width="1.140625" style="153" customWidth="1"/>
    <col min="15107" max="15107" width="1" style="153" customWidth="1"/>
    <col min="15108" max="15108" width="4" style="153" customWidth="1"/>
    <col min="15109" max="15109" width="26.140625" style="153" customWidth="1"/>
    <col min="15110" max="15110" width="4.42578125" style="153" customWidth="1"/>
    <col min="15111" max="15111" width="23" style="153" customWidth="1"/>
    <col min="15112" max="15114" width="12.7109375" style="153" customWidth="1"/>
    <col min="15115" max="15120" width="9.140625" style="153"/>
    <col min="15121" max="15121" width="16.140625" style="153" customWidth="1"/>
    <col min="15122" max="15123" width="9.85546875" style="153" customWidth="1"/>
    <col min="15124" max="15360" width="9.140625" style="153"/>
    <col min="15361" max="15361" width="1.7109375" style="153" customWidth="1"/>
    <col min="15362" max="15362" width="1.140625" style="153" customWidth="1"/>
    <col min="15363" max="15363" width="1" style="153" customWidth="1"/>
    <col min="15364" max="15364" width="4" style="153" customWidth="1"/>
    <col min="15365" max="15365" width="26.140625" style="153" customWidth="1"/>
    <col min="15366" max="15366" width="4.42578125" style="153" customWidth="1"/>
    <col min="15367" max="15367" width="23" style="153" customWidth="1"/>
    <col min="15368" max="15370" width="12.7109375" style="153" customWidth="1"/>
    <col min="15371" max="15376" width="9.140625" style="153"/>
    <col min="15377" max="15377" width="16.140625" style="153" customWidth="1"/>
    <col min="15378" max="15379" width="9.85546875" style="153" customWidth="1"/>
    <col min="15380" max="15616" width="9.140625" style="153"/>
    <col min="15617" max="15617" width="1.7109375" style="153" customWidth="1"/>
    <col min="15618" max="15618" width="1.140625" style="153" customWidth="1"/>
    <col min="15619" max="15619" width="1" style="153" customWidth="1"/>
    <col min="15620" max="15620" width="4" style="153" customWidth="1"/>
    <col min="15621" max="15621" width="26.140625" style="153" customWidth="1"/>
    <col min="15622" max="15622" width="4.42578125" style="153" customWidth="1"/>
    <col min="15623" max="15623" width="23" style="153" customWidth="1"/>
    <col min="15624" max="15626" width="12.7109375" style="153" customWidth="1"/>
    <col min="15627" max="15632" width="9.140625" style="153"/>
    <col min="15633" max="15633" width="16.140625" style="153" customWidth="1"/>
    <col min="15634" max="15635" width="9.85546875" style="153" customWidth="1"/>
    <col min="15636" max="15872" width="9.140625" style="153"/>
    <col min="15873" max="15873" width="1.7109375" style="153" customWidth="1"/>
    <col min="15874" max="15874" width="1.140625" style="153" customWidth="1"/>
    <col min="15875" max="15875" width="1" style="153" customWidth="1"/>
    <col min="15876" max="15876" width="4" style="153" customWidth="1"/>
    <col min="15877" max="15877" width="26.140625" style="153" customWidth="1"/>
    <col min="15878" max="15878" width="4.42578125" style="153" customWidth="1"/>
    <col min="15879" max="15879" width="23" style="153" customWidth="1"/>
    <col min="15880" max="15882" width="12.7109375" style="153" customWidth="1"/>
    <col min="15883" max="15888" width="9.140625" style="153"/>
    <col min="15889" max="15889" width="16.140625" style="153" customWidth="1"/>
    <col min="15890" max="15891" width="9.85546875" style="153" customWidth="1"/>
    <col min="15892" max="16128" width="9.140625" style="153"/>
    <col min="16129" max="16129" width="1.7109375" style="153" customWidth="1"/>
    <col min="16130" max="16130" width="1.140625" style="153" customWidth="1"/>
    <col min="16131" max="16131" width="1" style="153" customWidth="1"/>
    <col min="16132" max="16132" width="4" style="153" customWidth="1"/>
    <col min="16133" max="16133" width="26.140625" style="153" customWidth="1"/>
    <col min="16134" max="16134" width="4.42578125" style="153" customWidth="1"/>
    <col min="16135" max="16135" width="23" style="153" customWidth="1"/>
    <col min="16136" max="16138" width="12.7109375" style="153" customWidth="1"/>
    <col min="16139" max="16144" width="9.140625" style="153"/>
    <col min="16145" max="16145" width="16.140625" style="153" customWidth="1"/>
    <col min="16146" max="16147" width="9.85546875" style="153" customWidth="1"/>
    <col min="16148" max="16384" width="9.140625" style="153"/>
  </cols>
  <sheetData>
    <row r="1" spans="1:10" ht="12.75" customHeight="1">
      <c r="A1" s="570" t="s">
        <v>218</v>
      </c>
      <c r="B1" s="570"/>
      <c r="C1" s="570"/>
      <c r="D1" s="570"/>
      <c r="E1" s="570"/>
      <c r="F1" s="570"/>
      <c r="G1" s="570"/>
      <c r="H1" s="570"/>
      <c r="I1" s="570"/>
      <c r="J1" s="152"/>
    </row>
    <row r="2" spans="1:10">
      <c r="A2" s="570"/>
      <c r="B2" s="570"/>
      <c r="C2" s="570"/>
      <c r="D2" s="570"/>
      <c r="E2" s="570"/>
      <c r="F2" s="570"/>
      <c r="G2" s="570"/>
      <c r="H2" s="570"/>
      <c r="I2" s="570"/>
      <c r="J2" s="152"/>
    </row>
    <row r="3" spans="1:10" ht="12.75" customHeight="1">
      <c r="A3" s="571" t="s">
        <v>219</v>
      </c>
      <c r="B3" s="571"/>
      <c r="C3" s="571"/>
      <c r="D3" s="571"/>
      <c r="E3" s="571"/>
      <c r="F3" s="571"/>
      <c r="G3" s="571"/>
      <c r="H3" s="155" t="s">
        <v>220</v>
      </c>
      <c r="I3" s="155" t="s">
        <v>220</v>
      </c>
      <c r="J3" s="155" t="s">
        <v>220</v>
      </c>
    </row>
    <row r="4" spans="1:10" ht="13.5" thickBot="1">
      <c r="A4" s="572"/>
      <c r="B4" s="572"/>
      <c r="C4" s="572"/>
      <c r="D4" s="572"/>
      <c r="E4" s="572"/>
      <c r="F4" s="572"/>
      <c r="G4" s="572"/>
      <c r="H4" s="156" t="s">
        <v>221</v>
      </c>
      <c r="I4" s="156" t="s">
        <v>222</v>
      </c>
      <c r="J4" s="156" t="s">
        <v>223</v>
      </c>
    </row>
    <row r="5" spans="1:10" ht="12" customHeight="1">
      <c r="A5" s="157"/>
      <c r="B5" s="158" t="s">
        <v>224</v>
      </c>
      <c r="C5" s="157"/>
      <c r="D5" s="157"/>
      <c r="E5" s="157"/>
      <c r="F5" s="157"/>
      <c r="G5" s="159"/>
      <c r="H5" s="160">
        <v>106.70794990525371</v>
      </c>
      <c r="I5" s="160">
        <v>102.69706874665484</v>
      </c>
      <c r="J5" s="160">
        <v>99.568894026828573</v>
      </c>
    </row>
    <row r="6" spans="1:10" ht="12" customHeight="1">
      <c r="A6" s="161" t="s">
        <v>225</v>
      </c>
      <c r="B6" s="161"/>
      <c r="C6" s="157"/>
      <c r="D6" s="157"/>
      <c r="E6" s="157"/>
      <c r="F6" s="162"/>
      <c r="G6" s="159"/>
      <c r="H6" s="160">
        <v>101.779628744528</v>
      </c>
      <c r="I6" s="160">
        <v>102.24199174212123</v>
      </c>
      <c r="J6" s="160">
        <v>96.869638888012588</v>
      </c>
    </row>
    <row r="7" spans="1:10" ht="12" customHeight="1">
      <c r="A7" s="161"/>
      <c r="B7" s="157" t="s">
        <v>226</v>
      </c>
      <c r="C7" s="161"/>
      <c r="D7" s="157"/>
      <c r="E7" s="157"/>
      <c r="F7" s="162"/>
      <c r="G7" s="159"/>
      <c r="H7" s="163">
        <v>101.35847655958541</v>
      </c>
      <c r="I7" s="163">
        <v>102.26332895691475</v>
      </c>
      <c r="J7" s="163">
        <v>96.767637859770346</v>
      </c>
    </row>
    <row r="8" spans="1:10" ht="12" customHeight="1">
      <c r="A8" s="161"/>
      <c r="B8" s="161"/>
      <c r="C8" s="157" t="s">
        <v>227</v>
      </c>
      <c r="D8" s="157"/>
      <c r="E8" s="164"/>
      <c r="F8" s="162"/>
      <c r="G8" s="159"/>
      <c r="H8" s="163">
        <v>109.18942971407959</v>
      </c>
      <c r="I8" s="163">
        <v>102.66020278070265</v>
      </c>
      <c r="J8" s="163">
        <v>97.958367175980683</v>
      </c>
    </row>
    <row r="9" spans="1:10" ht="12" customHeight="1">
      <c r="A9" s="161"/>
      <c r="B9" s="161"/>
      <c r="C9" s="157" t="s">
        <v>228</v>
      </c>
      <c r="D9" s="165"/>
      <c r="E9" s="164"/>
      <c r="F9" s="162"/>
      <c r="G9" s="159"/>
      <c r="H9" s="163">
        <v>88.341260778248781</v>
      </c>
      <c r="I9" s="163">
        <v>106.44737898210917</v>
      </c>
      <c r="J9" s="163">
        <v>96.786789174799409</v>
      </c>
    </row>
    <row r="10" spans="1:10" ht="12" customHeight="1">
      <c r="A10" s="161"/>
      <c r="B10" s="161"/>
      <c r="C10" s="166" t="s">
        <v>229</v>
      </c>
      <c r="D10" s="165"/>
      <c r="E10" s="157"/>
      <c r="F10" s="157"/>
      <c r="G10" s="159"/>
      <c r="H10" s="163">
        <v>94.96824145302152</v>
      </c>
      <c r="I10" s="163">
        <v>85.4932893584417</v>
      </c>
      <c r="J10" s="163">
        <v>82.284375964265138</v>
      </c>
    </row>
    <row r="11" spans="1:10" ht="12" customHeight="1">
      <c r="A11" s="161"/>
      <c r="B11" s="161"/>
      <c r="C11" s="166" t="s">
        <v>230</v>
      </c>
      <c r="D11" s="165"/>
      <c r="E11" s="157"/>
      <c r="F11" s="157"/>
      <c r="G11" s="159"/>
      <c r="H11" s="163">
        <v>101.43698822742479</v>
      </c>
      <c r="I11" s="163">
        <v>100.88917183903237</v>
      </c>
      <c r="J11" s="163">
        <v>102.18152036179926</v>
      </c>
    </row>
    <row r="12" spans="1:10" ht="12" customHeight="1">
      <c r="A12" s="167"/>
      <c r="B12" s="167"/>
      <c r="C12" s="166" t="s">
        <v>231</v>
      </c>
      <c r="D12" s="165"/>
      <c r="E12" s="168"/>
      <c r="F12" s="168"/>
      <c r="G12" s="159"/>
      <c r="H12" s="163">
        <v>116.99550077964366</v>
      </c>
      <c r="I12" s="163">
        <v>88.163400840302018</v>
      </c>
      <c r="J12" s="163">
        <v>89.09637140688649</v>
      </c>
    </row>
    <row r="13" spans="1:10" ht="12" customHeight="1">
      <c r="A13" s="167"/>
      <c r="B13" s="167"/>
      <c r="C13" s="166" t="s">
        <v>232</v>
      </c>
      <c r="D13" s="165"/>
      <c r="E13" s="168"/>
      <c r="F13" s="168"/>
      <c r="G13" s="159"/>
      <c r="H13" s="163">
        <v>104.91507674007758</v>
      </c>
      <c r="I13" s="163">
        <v>116.14483969147787</v>
      </c>
      <c r="J13" s="163">
        <v>105.71544631008571</v>
      </c>
    </row>
    <row r="14" spans="1:10" ht="12" customHeight="1">
      <c r="A14" s="161"/>
      <c r="B14" s="161"/>
      <c r="C14" s="165" t="s">
        <v>233</v>
      </c>
      <c r="D14" s="165"/>
      <c r="E14" s="165"/>
      <c r="F14" s="165"/>
      <c r="G14" s="159"/>
      <c r="H14" s="169">
        <v>102.18770575930019</v>
      </c>
      <c r="I14" s="169">
        <v>101.8161699720211</v>
      </c>
      <c r="J14" s="169">
        <v>99.821951648521036</v>
      </c>
    </row>
    <row r="15" spans="1:10" ht="12" customHeight="1">
      <c r="A15" s="161"/>
      <c r="B15" s="161"/>
      <c r="C15" s="157" t="s">
        <v>234</v>
      </c>
      <c r="D15" s="165"/>
      <c r="E15" s="157"/>
      <c r="F15" s="157"/>
      <c r="G15" s="159"/>
      <c r="H15" s="163">
        <v>110.50267623354266</v>
      </c>
      <c r="I15" s="163">
        <v>109.3875053531072</v>
      </c>
      <c r="J15" s="163">
        <v>100.68473068063626</v>
      </c>
    </row>
    <row r="16" spans="1:10" ht="12" customHeight="1">
      <c r="A16" s="161"/>
      <c r="B16" s="157" t="s">
        <v>235</v>
      </c>
      <c r="C16" s="161"/>
      <c r="D16" s="165"/>
      <c r="E16" s="157"/>
      <c r="F16" s="157"/>
      <c r="G16" s="159"/>
      <c r="H16" s="163">
        <v>116.29794757374438</v>
      </c>
      <c r="I16" s="163">
        <v>101.60505192265641</v>
      </c>
      <c r="J16" s="163">
        <v>100.03777422554523</v>
      </c>
    </row>
    <row r="17" spans="1:20" ht="12" customHeight="1">
      <c r="A17" s="170" t="s">
        <v>236</v>
      </c>
      <c r="B17" s="161"/>
      <c r="C17" s="157"/>
      <c r="D17" s="165"/>
      <c r="E17" s="157"/>
      <c r="F17" s="157"/>
      <c r="G17" s="159"/>
      <c r="H17" s="160">
        <v>105.04654204763524</v>
      </c>
      <c r="I17" s="160">
        <v>99.755096807524964</v>
      </c>
      <c r="J17" s="160">
        <v>99.263853226435089</v>
      </c>
    </row>
    <row r="18" spans="1:20" ht="12" customHeight="1">
      <c r="A18" s="161"/>
      <c r="B18" s="157" t="s">
        <v>237</v>
      </c>
      <c r="C18" s="161"/>
      <c r="D18" s="165"/>
      <c r="E18" s="157"/>
      <c r="F18" s="157"/>
      <c r="G18" s="159"/>
      <c r="H18" s="163">
        <v>104.90742687633259</v>
      </c>
      <c r="I18" s="163">
        <v>99.530308285497412</v>
      </c>
      <c r="J18" s="163">
        <v>98.594521313857811</v>
      </c>
    </row>
    <row r="19" spans="1:20" ht="12" customHeight="1">
      <c r="A19" s="161"/>
      <c r="B19" s="157" t="s">
        <v>238</v>
      </c>
      <c r="C19" s="161"/>
      <c r="D19" s="165"/>
      <c r="E19" s="157"/>
      <c r="F19" s="157"/>
      <c r="G19" s="159"/>
      <c r="H19" s="163">
        <v>105.19781128866002</v>
      </c>
      <c r="I19" s="163">
        <v>100</v>
      </c>
      <c r="J19" s="163">
        <v>100</v>
      </c>
    </row>
    <row r="20" spans="1:20" ht="12" customHeight="1">
      <c r="A20" s="161" t="s">
        <v>239</v>
      </c>
      <c r="B20" s="161"/>
      <c r="C20" s="157"/>
      <c r="D20" s="165"/>
      <c r="E20" s="157"/>
      <c r="F20" s="157"/>
      <c r="G20" s="159"/>
      <c r="H20" s="160">
        <v>115.44785453318687</v>
      </c>
      <c r="I20" s="160">
        <v>105.62493998883404</v>
      </c>
      <c r="J20" s="160">
        <v>102.51649648225461</v>
      </c>
    </row>
    <row r="21" spans="1:20" ht="12" customHeight="1">
      <c r="A21" s="161"/>
      <c r="B21" s="157" t="s">
        <v>240</v>
      </c>
      <c r="C21" s="161"/>
      <c r="D21" s="165"/>
      <c r="E21" s="157"/>
      <c r="F21" s="157"/>
      <c r="G21" s="159"/>
      <c r="H21" s="163">
        <v>117.67688636916098</v>
      </c>
      <c r="I21" s="163">
        <v>105.58215531488359</v>
      </c>
      <c r="J21" s="163">
        <v>101.9734754163713</v>
      </c>
    </row>
    <row r="22" spans="1:20" ht="12" customHeight="1">
      <c r="A22" s="161"/>
      <c r="B22" s="161"/>
      <c r="C22" s="166" t="s">
        <v>241</v>
      </c>
      <c r="D22" s="165"/>
      <c r="E22" s="157"/>
      <c r="F22" s="168"/>
      <c r="G22" s="159"/>
      <c r="H22" s="163">
        <v>132.12798230798276</v>
      </c>
      <c r="I22" s="163">
        <v>105.35751694085143</v>
      </c>
      <c r="J22" s="163">
        <v>100</v>
      </c>
    </row>
    <row r="23" spans="1:20" ht="12" customHeight="1">
      <c r="A23" s="161"/>
      <c r="B23" s="161"/>
      <c r="C23" s="166" t="s">
        <v>242</v>
      </c>
      <c r="D23" s="165"/>
      <c r="E23" s="157"/>
      <c r="F23" s="157"/>
      <c r="G23" s="159"/>
      <c r="H23" s="163">
        <v>116.75742058254906</v>
      </c>
      <c r="I23" s="163">
        <v>105.89321464014365</v>
      </c>
      <c r="J23" s="163">
        <v>102.14964487685427</v>
      </c>
    </row>
    <row r="24" spans="1:20" ht="12" customHeight="1">
      <c r="A24" s="161"/>
      <c r="B24" s="161"/>
      <c r="C24" s="157" t="s">
        <v>243</v>
      </c>
      <c r="D24" s="165"/>
      <c r="E24" s="171"/>
      <c r="F24" s="157"/>
      <c r="G24" s="159"/>
      <c r="H24" s="163">
        <v>117.54996895764747</v>
      </c>
      <c r="I24" s="163">
        <v>89.273421643457198</v>
      </c>
      <c r="J24" s="163">
        <v>100</v>
      </c>
    </row>
    <row r="25" spans="1:20" ht="12" customHeight="1">
      <c r="A25" s="167"/>
      <c r="B25" s="157" t="s">
        <v>244</v>
      </c>
      <c r="C25" s="161"/>
      <c r="D25" s="165"/>
      <c r="E25" s="172"/>
      <c r="F25" s="168"/>
      <c r="G25" s="159"/>
      <c r="H25" s="163">
        <v>107.78864747001009</v>
      </c>
      <c r="I25" s="163">
        <v>105.78574906418179</v>
      </c>
      <c r="J25" s="163">
        <v>104.60614056611779</v>
      </c>
    </row>
    <row r="26" spans="1:20" ht="12" customHeight="1">
      <c r="A26" s="161" t="s">
        <v>245</v>
      </c>
      <c r="B26" s="161"/>
      <c r="C26" s="157"/>
      <c r="D26" s="165"/>
      <c r="E26" s="171"/>
      <c r="F26" s="157"/>
      <c r="G26" s="159"/>
      <c r="H26" s="160">
        <v>103.26308776573316</v>
      </c>
      <c r="I26" s="160">
        <v>100.921596574465</v>
      </c>
      <c r="J26" s="160">
        <v>100.00873192707284</v>
      </c>
    </row>
    <row r="27" spans="1:20" ht="12" customHeight="1">
      <c r="A27" s="161"/>
      <c r="B27" s="166" t="s">
        <v>246</v>
      </c>
      <c r="C27" s="157"/>
      <c r="D27" s="165"/>
      <c r="E27" s="171"/>
      <c r="F27" s="157"/>
      <c r="G27" s="159"/>
      <c r="H27" s="163">
        <v>136.84210526315792</v>
      </c>
      <c r="I27" s="163">
        <v>100</v>
      </c>
      <c r="J27" s="163">
        <v>100</v>
      </c>
    </row>
    <row r="28" spans="1:20" ht="12" customHeight="1">
      <c r="A28" s="161"/>
      <c r="B28" s="166" t="s">
        <v>247</v>
      </c>
      <c r="C28" s="166"/>
      <c r="D28" s="165"/>
      <c r="E28" s="171"/>
      <c r="F28" s="157"/>
      <c r="G28" s="159"/>
      <c r="H28" s="163">
        <v>100.81824018885169</v>
      </c>
      <c r="I28" s="163">
        <v>100.09210513233518</v>
      </c>
      <c r="J28" s="163">
        <v>100.18389741470826</v>
      </c>
    </row>
    <row r="29" spans="1:20" ht="12" customHeight="1">
      <c r="A29" s="167"/>
      <c r="B29" s="166" t="s">
        <v>248</v>
      </c>
      <c r="C29" s="166"/>
      <c r="D29" s="157"/>
      <c r="E29" s="172"/>
      <c r="F29" s="168"/>
      <c r="G29" s="159"/>
      <c r="H29" s="163">
        <v>104.92368776205339</v>
      </c>
      <c r="I29" s="163">
        <v>104.92368776205339</v>
      </c>
      <c r="J29" s="163">
        <v>100</v>
      </c>
    </row>
    <row r="30" spans="1:20" ht="12" customHeight="1">
      <c r="A30" s="173"/>
      <c r="B30" s="174" t="s">
        <v>249</v>
      </c>
      <c r="C30" s="174"/>
      <c r="D30" s="175"/>
      <c r="E30" s="176"/>
      <c r="F30" s="177"/>
      <c r="G30" s="178"/>
      <c r="H30" s="179">
        <v>102.50126041818777</v>
      </c>
      <c r="I30" s="179">
        <v>99.107537852305029</v>
      </c>
      <c r="J30" s="179">
        <v>100</v>
      </c>
    </row>
    <row r="31" spans="1:20" ht="72" customHeight="1">
      <c r="A31" s="167"/>
      <c r="B31" s="166"/>
      <c r="C31" s="166"/>
      <c r="D31" s="157"/>
      <c r="E31" s="172"/>
      <c r="F31" s="168"/>
      <c r="G31" s="159"/>
      <c r="H31" s="180"/>
      <c r="I31" s="180"/>
      <c r="J31" s="180"/>
    </row>
    <row r="32" spans="1:20" ht="14.25" customHeight="1">
      <c r="A32" s="167"/>
      <c r="B32" s="166"/>
      <c r="C32" s="166"/>
      <c r="D32" s="157"/>
      <c r="E32" s="172"/>
      <c r="F32" s="168"/>
      <c r="G32" s="159"/>
      <c r="H32" s="180"/>
      <c r="I32" s="180"/>
      <c r="J32" s="180"/>
      <c r="K32" s="571" t="s">
        <v>219</v>
      </c>
      <c r="L32" s="571"/>
      <c r="M32" s="571"/>
      <c r="N32" s="571"/>
      <c r="O32" s="571"/>
      <c r="P32" s="571"/>
      <c r="Q32" s="571"/>
      <c r="R32" s="155" t="s">
        <v>220</v>
      </c>
      <c r="S32" s="155" t="s">
        <v>220</v>
      </c>
      <c r="T32" s="155" t="s">
        <v>220</v>
      </c>
    </row>
    <row r="33" spans="1:20" ht="13.5" customHeight="1" thickBot="1">
      <c r="A33" s="167"/>
      <c r="B33" s="166"/>
      <c r="C33" s="166"/>
      <c r="D33" s="157"/>
      <c r="E33" s="172"/>
      <c r="F33" s="168"/>
      <c r="G33" s="159"/>
      <c r="H33" s="180"/>
      <c r="I33" s="180"/>
      <c r="J33" s="180"/>
      <c r="K33" s="572"/>
      <c r="L33" s="572"/>
      <c r="M33" s="572"/>
      <c r="N33" s="572"/>
      <c r="O33" s="572"/>
      <c r="P33" s="572"/>
      <c r="Q33" s="572"/>
      <c r="R33" s="156" t="s">
        <v>221</v>
      </c>
      <c r="S33" s="156" t="s">
        <v>222</v>
      </c>
      <c r="T33" s="156" t="s">
        <v>223</v>
      </c>
    </row>
    <row r="34" spans="1:20" ht="12.75" customHeight="1">
      <c r="K34" s="161" t="s">
        <v>250</v>
      </c>
      <c r="L34" s="161"/>
      <c r="M34" s="157"/>
      <c r="N34" s="157"/>
      <c r="O34" s="171"/>
      <c r="P34" s="157"/>
      <c r="Q34" s="159"/>
      <c r="R34" s="181">
        <v>113.39102352120116</v>
      </c>
      <c r="S34" s="181">
        <v>104.42948314049876</v>
      </c>
      <c r="T34" s="182">
        <v>101.18225931196356</v>
      </c>
    </row>
    <row r="35" spans="1:20" ht="12.75" customHeight="1">
      <c r="K35" s="161"/>
      <c r="L35" s="165" t="s">
        <v>251</v>
      </c>
      <c r="M35" s="183"/>
      <c r="N35" s="183"/>
      <c r="O35" s="183"/>
      <c r="P35" s="183"/>
      <c r="Q35" s="159"/>
      <c r="R35" s="184">
        <v>109.16240670486212</v>
      </c>
      <c r="S35" s="184">
        <v>101.44160788171594</v>
      </c>
      <c r="T35" s="185">
        <v>100</v>
      </c>
    </row>
    <row r="36" spans="1:20" ht="12.75" customHeight="1">
      <c r="K36" s="186"/>
      <c r="L36" s="187" t="s">
        <v>252</v>
      </c>
      <c r="M36" s="188"/>
      <c r="N36" s="189"/>
      <c r="O36" s="190"/>
      <c r="P36" s="188"/>
      <c r="Q36" s="159"/>
      <c r="R36" s="191">
        <v>122.00397152132818</v>
      </c>
      <c r="S36" s="191">
        <v>108.3449609084725</v>
      </c>
      <c r="T36" s="185">
        <v>100</v>
      </c>
    </row>
    <row r="37" spans="1:20" ht="12.75" customHeight="1">
      <c r="K37" s="161"/>
      <c r="L37" s="192" t="s">
        <v>253</v>
      </c>
      <c r="M37" s="157"/>
      <c r="N37" s="157"/>
      <c r="O37" s="171"/>
      <c r="P37" s="157"/>
      <c r="Q37" s="159"/>
      <c r="R37" s="191">
        <v>109.61828760394189</v>
      </c>
      <c r="S37" s="191">
        <v>101.82836477932422</v>
      </c>
      <c r="T37" s="185">
        <v>100</v>
      </c>
    </row>
    <row r="38" spans="1:20" ht="12.75" customHeight="1">
      <c r="K38" s="161"/>
      <c r="L38" s="192" t="s">
        <v>254</v>
      </c>
      <c r="M38" s="157"/>
      <c r="N38" s="165"/>
      <c r="O38" s="171"/>
      <c r="P38" s="157"/>
      <c r="Q38" s="159"/>
      <c r="R38" s="191">
        <v>121.63844970312987</v>
      </c>
      <c r="S38" s="191">
        <v>113.44059361294339</v>
      </c>
      <c r="T38" s="185">
        <v>100</v>
      </c>
    </row>
    <row r="39" spans="1:20" ht="12.75" customHeight="1">
      <c r="K39" s="161"/>
      <c r="L39" s="165" t="s">
        <v>255</v>
      </c>
      <c r="M39" s="183"/>
      <c r="N39" s="183"/>
      <c r="O39" s="183"/>
      <c r="P39" s="183"/>
      <c r="Q39" s="159"/>
      <c r="R39" s="184">
        <v>124.66548073176007</v>
      </c>
      <c r="S39" s="184">
        <v>121.53835554739143</v>
      </c>
      <c r="T39" s="185">
        <v>120.203073234464</v>
      </c>
    </row>
    <row r="40" spans="1:20" ht="12.75" customHeight="1">
      <c r="K40" s="161"/>
      <c r="L40" s="165" t="s">
        <v>256</v>
      </c>
      <c r="M40" s="183"/>
      <c r="N40" s="183"/>
      <c r="O40" s="183"/>
      <c r="P40" s="183"/>
      <c r="Q40" s="159"/>
      <c r="R40" s="184">
        <v>115.17169435645947</v>
      </c>
      <c r="S40" s="184">
        <v>105.85733674525841</v>
      </c>
      <c r="T40" s="185">
        <v>103.43556135445506</v>
      </c>
    </row>
    <row r="41" spans="1:20" ht="12.75" customHeight="1">
      <c r="K41" s="161" t="s">
        <v>257</v>
      </c>
      <c r="L41" s="161"/>
      <c r="M41" s="157"/>
      <c r="N41" s="165"/>
      <c r="O41" s="171"/>
      <c r="P41" s="157"/>
      <c r="Q41" s="159"/>
      <c r="R41" s="193">
        <v>108.37759342459327</v>
      </c>
      <c r="S41" s="193">
        <v>99.906604288088445</v>
      </c>
      <c r="T41" s="194">
        <v>99.354863573340452</v>
      </c>
    </row>
    <row r="42" spans="1:20" ht="12.75" customHeight="1">
      <c r="K42" s="161"/>
      <c r="L42" s="157" t="s">
        <v>258</v>
      </c>
      <c r="M42" s="161"/>
      <c r="N42" s="165"/>
      <c r="O42" s="171"/>
      <c r="P42" s="157"/>
      <c r="Q42" s="159"/>
      <c r="R42" s="191">
        <v>104.79591103456607</v>
      </c>
      <c r="S42" s="191">
        <v>99.557932489228477</v>
      </c>
      <c r="T42" s="185">
        <v>99.103754408531358</v>
      </c>
    </row>
    <row r="43" spans="1:20" ht="12.75" customHeight="1">
      <c r="K43" s="161"/>
      <c r="L43" s="157" t="s">
        <v>259</v>
      </c>
      <c r="M43" s="157"/>
      <c r="N43" s="165"/>
      <c r="O43" s="172"/>
      <c r="P43" s="157"/>
      <c r="Q43" s="159"/>
      <c r="R43" s="191">
        <v>145.65822386603205</v>
      </c>
      <c r="S43" s="191">
        <v>118.58607586894033</v>
      </c>
      <c r="T43" s="185">
        <v>100</v>
      </c>
    </row>
    <row r="44" spans="1:20" ht="12.75" customHeight="1">
      <c r="K44" s="161"/>
      <c r="L44" s="157" t="s">
        <v>260</v>
      </c>
      <c r="M44" s="157"/>
      <c r="N44" s="165"/>
      <c r="O44" s="195"/>
      <c r="P44" s="157"/>
      <c r="Q44" s="159"/>
      <c r="R44" s="191">
        <v>117.5392670157068</v>
      </c>
      <c r="S44" s="191">
        <v>100</v>
      </c>
      <c r="T44" s="185">
        <v>100</v>
      </c>
    </row>
    <row r="45" spans="1:20" ht="12.75" customHeight="1">
      <c r="K45" s="161" t="s">
        <v>261</v>
      </c>
      <c r="L45" s="161"/>
      <c r="M45" s="157"/>
      <c r="N45" s="165"/>
      <c r="O45" s="196"/>
      <c r="P45" s="157"/>
      <c r="Q45" s="159"/>
      <c r="R45" s="193">
        <v>99.303621166552347</v>
      </c>
      <c r="S45" s="193">
        <v>99.794143722719099</v>
      </c>
      <c r="T45" s="194">
        <v>99.618411074593467</v>
      </c>
    </row>
    <row r="46" spans="1:20" ht="12.75" customHeight="1">
      <c r="K46" s="161"/>
      <c r="L46" s="157" t="s">
        <v>262</v>
      </c>
      <c r="M46" s="157"/>
      <c r="N46" s="165"/>
      <c r="O46" s="196"/>
      <c r="P46" s="157"/>
      <c r="Q46" s="159"/>
      <c r="R46" s="191">
        <v>101.1064164922489</v>
      </c>
      <c r="S46" s="191">
        <v>100.82752340532821</v>
      </c>
      <c r="T46" s="185">
        <v>100</v>
      </c>
    </row>
    <row r="47" spans="1:20" ht="12.75" customHeight="1">
      <c r="K47" s="161"/>
      <c r="L47" s="157" t="s">
        <v>263</v>
      </c>
      <c r="M47" s="157"/>
      <c r="N47" s="165"/>
      <c r="O47" s="196"/>
      <c r="P47" s="157"/>
      <c r="Q47" s="159"/>
      <c r="R47" s="191">
        <v>98.587008349598818</v>
      </c>
      <c r="S47" s="191">
        <v>99.490085756060466</v>
      </c>
      <c r="T47" s="185">
        <v>99.490085756060466</v>
      </c>
    </row>
    <row r="48" spans="1:20" ht="12.75" customHeight="1">
      <c r="K48" s="161"/>
      <c r="L48" s="157" t="s">
        <v>264</v>
      </c>
      <c r="M48" s="157"/>
      <c r="N48" s="165"/>
      <c r="O48" s="196"/>
      <c r="P48" s="157"/>
      <c r="Q48" s="159"/>
      <c r="R48" s="191">
        <v>103.73840757292103</v>
      </c>
      <c r="S48" s="191">
        <v>100</v>
      </c>
      <c r="T48" s="185">
        <v>100</v>
      </c>
    </row>
    <row r="49" spans="11:20" ht="12.75" customHeight="1">
      <c r="K49" s="161" t="s">
        <v>265</v>
      </c>
      <c r="L49" s="161"/>
      <c r="M49" s="157"/>
      <c r="N49" s="165"/>
      <c r="O49" s="196"/>
      <c r="P49" s="157"/>
      <c r="Q49" s="159"/>
      <c r="R49" s="193">
        <v>100.6647917425138</v>
      </c>
      <c r="S49" s="193">
        <v>100.69731268600258</v>
      </c>
      <c r="T49" s="194">
        <v>100</v>
      </c>
    </row>
    <row r="50" spans="11:20" ht="12.75" customHeight="1">
      <c r="K50" s="161" t="s">
        <v>266</v>
      </c>
      <c r="L50" s="161"/>
      <c r="M50" s="157"/>
      <c r="N50" s="157"/>
      <c r="O50" s="195"/>
      <c r="P50" s="157"/>
      <c r="Q50" s="159"/>
      <c r="R50" s="193">
        <v>96.458708131688724</v>
      </c>
      <c r="S50" s="193">
        <v>96.370550943315891</v>
      </c>
      <c r="T50" s="194">
        <v>96.094985341835454</v>
      </c>
    </row>
    <row r="51" spans="11:20" ht="12.75" customHeight="1">
      <c r="K51" s="161"/>
      <c r="L51" s="165" t="s">
        <v>267</v>
      </c>
      <c r="M51" s="183"/>
      <c r="N51" s="183"/>
      <c r="O51" s="183"/>
      <c r="P51" s="183"/>
      <c r="Q51" s="159"/>
      <c r="R51" s="184">
        <v>96.700434203869449</v>
      </c>
      <c r="S51" s="184">
        <v>91.548499080413251</v>
      </c>
      <c r="T51" s="185">
        <v>100</v>
      </c>
    </row>
    <row r="52" spans="11:20" ht="12.75" customHeight="1">
      <c r="K52" s="161"/>
      <c r="L52" s="157" t="s">
        <v>268</v>
      </c>
      <c r="M52" s="157"/>
      <c r="N52" s="165"/>
      <c r="O52" s="171"/>
      <c r="P52" s="157"/>
      <c r="Q52" s="159"/>
      <c r="R52" s="191">
        <v>112.55441926027675</v>
      </c>
      <c r="S52" s="191">
        <v>106.4781839709831</v>
      </c>
      <c r="T52" s="185">
        <v>100</v>
      </c>
    </row>
    <row r="53" spans="11:20" ht="12.75" customHeight="1">
      <c r="K53" s="161"/>
      <c r="L53" s="157" t="s">
        <v>269</v>
      </c>
      <c r="M53" s="157"/>
      <c r="N53" s="165"/>
      <c r="O53" s="171"/>
      <c r="P53" s="157"/>
      <c r="Q53" s="159"/>
      <c r="R53" s="191">
        <v>94.115380327587957</v>
      </c>
      <c r="S53" s="191">
        <v>95.178665417982373</v>
      </c>
      <c r="T53" s="185">
        <v>95.178665417982373</v>
      </c>
    </row>
    <row r="54" spans="11:20" ht="12.75" customHeight="1">
      <c r="K54" s="161" t="s">
        <v>270</v>
      </c>
      <c r="L54" s="161"/>
      <c r="M54" s="157"/>
      <c r="N54" s="165"/>
      <c r="O54" s="171"/>
      <c r="P54" s="157"/>
      <c r="Q54" s="159"/>
      <c r="R54" s="193">
        <v>111.68907935569676</v>
      </c>
      <c r="S54" s="193">
        <v>100</v>
      </c>
      <c r="T54" s="194">
        <v>100</v>
      </c>
    </row>
    <row r="55" spans="11:20" ht="12.75" customHeight="1">
      <c r="K55" s="161" t="s">
        <v>271</v>
      </c>
      <c r="L55" s="161"/>
      <c r="M55" s="157"/>
      <c r="N55" s="165"/>
      <c r="O55" s="171"/>
      <c r="P55" s="157"/>
      <c r="Q55" s="159"/>
      <c r="R55" s="193">
        <v>117.60152681749854</v>
      </c>
      <c r="S55" s="193">
        <v>114.36750266282205</v>
      </c>
      <c r="T55" s="194">
        <v>99.177730272721888</v>
      </c>
    </row>
    <row r="56" spans="11:20" ht="12.75" customHeight="1">
      <c r="K56" s="161"/>
      <c r="L56" s="157" t="s">
        <v>272</v>
      </c>
      <c r="M56" s="157"/>
      <c r="N56" s="165"/>
      <c r="O56" s="171"/>
      <c r="P56" s="157"/>
      <c r="Q56" s="159"/>
      <c r="R56" s="191">
        <v>103.20536648707727</v>
      </c>
      <c r="S56" s="191">
        <v>100.01401390292655</v>
      </c>
      <c r="T56" s="185">
        <v>97.862156493536048</v>
      </c>
    </row>
    <row r="57" spans="11:20" ht="12.75" customHeight="1">
      <c r="K57" s="161"/>
      <c r="L57" s="157" t="s">
        <v>273</v>
      </c>
      <c r="M57" s="157"/>
      <c r="N57" s="165"/>
      <c r="O57" s="196"/>
      <c r="P57" s="157"/>
      <c r="Q57" s="159"/>
      <c r="R57" s="191">
        <v>128.57142857142858</v>
      </c>
      <c r="S57" s="191">
        <v>125.37313432835822</v>
      </c>
      <c r="T57" s="185">
        <v>100</v>
      </c>
    </row>
    <row r="58" spans="11:20" ht="12.75" customHeight="1">
      <c r="K58" s="161" t="s">
        <v>274</v>
      </c>
      <c r="L58" s="161"/>
      <c r="M58" s="157"/>
      <c r="N58" s="165"/>
      <c r="O58" s="196"/>
      <c r="P58" s="157"/>
      <c r="Q58" s="159"/>
      <c r="R58" s="193">
        <v>109.49437515645786</v>
      </c>
      <c r="S58" s="193">
        <v>103.63734676030509</v>
      </c>
      <c r="T58" s="194">
        <v>100.01939916793721</v>
      </c>
    </row>
    <row r="59" spans="11:20" ht="12.75" customHeight="1">
      <c r="K59" s="161"/>
      <c r="L59" s="157" t="s">
        <v>275</v>
      </c>
      <c r="M59" s="157"/>
      <c r="N59" s="165"/>
      <c r="O59" s="196"/>
      <c r="P59" s="157"/>
      <c r="Q59" s="159"/>
      <c r="R59" s="191">
        <v>108.57699401089566</v>
      </c>
      <c r="S59" s="191">
        <v>103.77141956378748</v>
      </c>
      <c r="T59" s="185">
        <v>100.02133234285854</v>
      </c>
    </row>
    <row r="60" spans="11:20" ht="12.75" customHeight="1">
      <c r="K60" s="161"/>
      <c r="L60" s="157" t="s">
        <v>276</v>
      </c>
      <c r="M60" s="157"/>
      <c r="N60" s="165"/>
      <c r="O60" s="195"/>
      <c r="P60" s="157"/>
      <c r="Q60" s="159"/>
      <c r="R60" s="191">
        <v>121.09718392301663</v>
      </c>
      <c r="S60" s="191">
        <v>102.45560476962912</v>
      </c>
      <c r="T60" s="185">
        <v>100</v>
      </c>
    </row>
    <row r="61" spans="11:20" ht="12.75" customHeight="1">
      <c r="K61" s="197"/>
      <c r="L61" s="175" t="s">
        <v>277</v>
      </c>
      <c r="M61" s="175"/>
      <c r="N61" s="198"/>
      <c r="O61" s="199"/>
      <c r="P61" s="175"/>
      <c r="Q61" s="178"/>
      <c r="R61" s="200">
        <v>100</v>
      </c>
      <c r="S61" s="200">
        <v>100</v>
      </c>
      <c r="T61" s="201">
        <v>100</v>
      </c>
    </row>
  </sheetData>
  <mergeCells count="3">
    <mergeCell ref="A1:I2"/>
    <mergeCell ref="A3:G4"/>
    <mergeCell ref="K32:Q33"/>
  </mergeCells>
  <conditionalFormatting sqref="K34:P61 A6:F33 H31:J33 R34:R59 S34:S40 S42:S61">
    <cfRule type="cellIs" dxfId="5" priority="4" stopIfTrue="1" operator="lessThan">
      <formula>0.001</formula>
    </cfRule>
  </conditionalFormatting>
  <conditionalFormatting sqref="R34:R61">
    <cfRule type="cellIs" dxfId="4" priority="3" stopIfTrue="1" operator="lessThan">
      <formula>0.001</formula>
    </cfRule>
  </conditionalFormatting>
  <conditionalFormatting sqref="S34:S61">
    <cfRule type="cellIs" dxfId="3" priority="2" stopIfTrue="1" operator="lessThan">
      <formula>0.001</formula>
    </cfRule>
  </conditionalFormatting>
  <conditionalFormatting sqref="H6:J30">
    <cfRule type="cellIs" dxfId="2" priority="1" stopIfTrue="1" operator="lessThan">
      <formula>0.001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1:O45"/>
  <sheetViews>
    <sheetView workbookViewId="0">
      <selection activeCell="I21" sqref="I21"/>
    </sheetView>
  </sheetViews>
  <sheetFormatPr defaultRowHeight="15"/>
  <cols>
    <col min="9" max="9" width="4.7109375" customWidth="1"/>
    <col min="10" max="10" width="30.7109375" customWidth="1"/>
    <col min="11" max="11" width="9.140625" style="202"/>
    <col min="12" max="13" width="9.140625" style="202" customWidth="1"/>
    <col min="14" max="14" width="9.7109375" customWidth="1"/>
    <col min="265" max="265" width="4.7109375" customWidth="1"/>
    <col min="266" max="266" width="30.7109375" customWidth="1"/>
    <col min="268" max="269" width="9.140625" customWidth="1"/>
    <col min="270" max="270" width="9.7109375" customWidth="1"/>
    <col min="521" max="521" width="4.7109375" customWidth="1"/>
    <col min="522" max="522" width="30.7109375" customWidth="1"/>
    <col min="524" max="525" width="9.140625" customWidth="1"/>
    <col min="526" max="526" width="9.7109375" customWidth="1"/>
    <col min="777" max="777" width="4.7109375" customWidth="1"/>
    <col min="778" max="778" width="30.7109375" customWidth="1"/>
    <col min="780" max="781" width="9.140625" customWidth="1"/>
    <col min="782" max="782" width="9.7109375" customWidth="1"/>
    <col min="1033" max="1033" width="4.7109375" customWidth="1"/>
    <col min="1034" max="1034" width="30.7109375" customWidth="1"/>
    <col min="1036" max="1037" width="9.140625" customWidth="1"/>
    <col min="1038" max="1038" width="9.7109375" customWidth="1"/>
    <col min="1289" max="1289" width="4.7109375" customWidth="1"/>
    <col min="1290" max="1290" width="30.7109375" customWidth="1"/>
    <col min="1292" max="1293" width="9.140625" customWidth="1"/>
    <col min="1294" max="1294" width="9.7109375" customWidth="1"/>
    <col min="1545" max="1545" width="4.7109375" customWidth="1"/>
    <col min="1546" max="1546" width="30.7109375" customWidth="1"/>
    <col min="1548" max="1549" width="9.140625" customWidth="1"/>
    <col min="1550" max="1550" width="9.7109375" customWidth="1"/>
    <col min="1801" max="1801" width="4.7109375" customWidth="1"/>
    <col min="1802" max="1802" width="30.7109375" customWidth="1"/>
    <col min="1804" max="1805" width="9.140625" customWidth="1"/>
    <col min="1806" max="1806" width="9.7109375" customWidth="1"/>
    <col min="2057" max="2057" width="4.7109375" customWidth="1"/>
    <col min="2058" max="2058" width="30.7109375" customWidth="1"/>
    <col min="2060" max="2061" width="9.140625" customWidth="1"/>
    <col min="2062" max="2062" width="9.7109375" customWidth="1"/>
    <col min="2313" max="2313" width="4.7109375" customWidth="1"/>
    <col min="2314" max="2314" width="30.7109375" customWidth="1"/>
    <col min="2316" max="2317" width="9.140625" customWidth="1"/>
    <col min="2318" max="2318" width="9.7109375" customWidth="1"/>
    <col min="2569" max="2569" width="4.7109375" customWidth="1"/>
    <col min="2570" max="2570" width="30.7109375" customWidth="1"/>
    <col min="2572" max="2573" width="9.140625" customWidth="1"/>
    <col min="2574" max="2574" width="9.7109375" customWidth="1"/>
    <col min="2825" max="2825" width="4.7109375" customWidth="1"/>
    <col min="2826" max="2826" width="30.7109375" customWidth="1"/>
    <col min="2828" max="2829" width="9.140625" customWidth="1"/>
    <col min="2830" max="2830" width="9.7109375" customWidth="1"/>
    <col min="3081" max="3081" width="4.7109375" customWidth="1"/>
    <col min="3082" max="3082" width="30.7109375" customWidth="1"/>
    <col min="3084" max="3085" width="9.140625" customWidth="1"/>
    <col min="3086" max="3086" width="9.7109375" customWidth="1"/>
    <col min="3337" max="3337" width="4.7109375" customWidth="1"/>
    <col min="3338" max="3338" width="30.7109375" customWidth="1"/>
    <col min="3340" max="3341" width="9.140625" customWidth="1"/>
    <col min="3342" max="3342" width="9.7109375" customWidth="1"/>
    <col min="3593" max="3593" width="4.7109375" customWidth="1"/>
    <col min="3594" max="3594" width="30.7109375" customWidth="1"/>
    <col min="3596" max="3597" width="9.140625" customWidth="1"/>
    <col min="3598" max="3598" width="9.7109375" customWidth="1"/>
    <col min="3849" max="3849" width="4.7109375" customWidth="1"/>
    <col min="3850" max="3850" width="30.7109375" customWidth="1"/>
    <col min="3852" max="3853" width="9.140625" customWidth="1"/>
    <col min="3854" max="3854" width="9.7109375" customWidth="1"/>
    <col min="4105" max="4105" width="4.7109375" customWidth="1"/>
    <col min="4106" max="4106" width="30.7109375" customWidth="1"/>
    <col min="4108" max="4109" width="9.140625" customWidth="1"/>
    <col min="4110" max="4110" width="9.7109375" customWidth="1"/>
    <col min="4361" max="4361" width="4.7109375" customWidth="1"/>
    <col min="4362" max="4362" width="30.7109375" customWidth="1"/>
    <col min="4364" max="4365" width="9.140625" customWidth="1"/>
    <col min="4366" max="4366" width="9.7109375" customWidth="1"/>
    <col min="4617" max="4617" width="4.7109375" customWidth="1"/>
    <col min="4618" max="4618" width="30.7109375" customWidth="1"/>
    <col min="4620" max="4621" width="9.140625" customWidth="1"/>
    <col min="4622" max="4622" width="9.7109375" customWidth="1"/>
    <col min="4873" max="4873" width="4.7109375" customWidth="1"/>
    <col min="4874" max="4874" width="30.7109375" customWidth="1"/>
    <col min="4876" max="4877" width="9.140625" customWidth="1"/>
    <col min="4878" max="4878" width="9.7109375" customWidth="1"/>
    <col min="5129" max="5129" width="4.7109375" customWidth="1"/>
    <col min="5130" max="5130" width="30.7109375" customWidth="1"/>
    <col min="5132" max="5133" width="9.140625" customWidth="1"/>
    <col min="5134" max="5134" width="9.7109375" customWidth="1"/>
    <col min="5385" max="5385" width="4.7109375" customWidth="1"/>
    <col min="5386" max="5386" width="30.7109375" customWidth="1"/>
    <col min="5388" max="5389" width="9.140625" customWidth="1"/>
    <col min="5390" max="5390" width="9.7109375" customWidth="1"/>
    <col min="5641" max="5641" width="4.7109375" customWidth="1"/>
    <col min="5642" max="5642" width="30.7109375" customWidth="1"/>
    <col min="5644" max="5645" width="9.140625" customWidth="1"/>
    <col min="5646" max="5646" width="9.7109375" customWidth="1"/>
    <col min="5897" max="5897" width="4.7109375" customWidth="1"/>
    <col min="5898" max="5898" width="30.7109375" customWidth="1"/>
    <col min="5900" max="5901" width="9.140625" customWidth="1"/>
    <col min="5902" max="5902" width="9.7109375" customWidth="1"/>
    <col min="6153" max="6153" width="4.7109375" customWidth="1"/>
    <col min="6154" max="6154" width="30.7109375" customWidth="1"/>
    <col min="6156" max="6157" width="9.140625" customWidth="1"/>
    <col min="6158" max="6158" width="9.7109375" customWidth="1"/>
    <col min="6409" max="6409" width="4.7109375" customWidth="1"/>
    <col min="6410" max="6410" width="30.7109375" customWidth="1"/>
    <col min="6412" max="6413" width="9.140625" customWidth="1"/>
    <col min="6414" max="6414" width="9.7109375" customWidth="1"/>
    <col min="6665" max="6665" width="4.7109375" customWidth="1"/>
    <col min="6666" max="6666" width="30.7109375" customWidth="1"/>
    <col min="6668" max="6669" width="9.140625" customWidth="1"/>
    <col min="6670" max="6670" width="9.7109375" customWidth="1"/>
    <col min="6921" max="6921" width="4.7109375" customWidth="1"/>
    <col min="6922" max="6922" width="30.7109375" customWidth="1"/>
    <col min="6924" max="6925" width="9.140625" customWidth="1"/>
    <col min="6926" max="6926" width="9.7109375" customWidth="1"/>
    <col min="7177" max="7177" width="4.7109375" customWidth="1"/>
    <col min="7178" max="7178" width="30.7109375" customWidth="1"/>
    <col min="7180" max="7181" width="9.140625" customWidth="1"/>
    <col min="7182" max="7182" width="9.7109375" customWidth="1"/>
    <col min="7433" max="7433" width="4.7109375" customWidth="1"/>
    <col min="7434" max="7434" width="30.7109375" customWidth="1"/>
    <col min="7436" max="7437" width="9.140625" customWidth="1"/>
    <col min="7438" max="7438" width="9.7109375" customWidth="1"/>
    <col min="7689" max="7689" width="4.7109375" customWidth="1"/>
    <col min="7690" max="7690" width="30.7109375" customWidth="1"/>
    <col min="7692" max="7693" width="9.140625" customWidth="1"/>
    <col min="7694" max="7694" width="9.7109375" customWidth="1"/>
    <col min="7945" max="7945" width="4.7109375" customWidth="1"/>
    <col min="7946" max="7946" width="30.7109375" customWidth="1"/>
    <col min="7948" max="7949" width="9.140625" customWidth="1"/>
    <col min="7950" max="7950" width="9.7109375" customWidth="1"/>
    <col min="8201" max="8201" width="4.7109375" customWidth="1"/>
    <col min="8202" max="8202" width="30.7109375" customWidth="1"/>
    <col min="8204" max="8205" width="9.140625" customWidth="1"/>
    <col min="8206" max="8206" width="9.7109375" customWidth="1"/>
    <col min="8457" max="8457" width="4.7109375" customWidth="1"/>
    <col min="8458" max="8458" width="30.7109375" customWidth="1"/>
    <col min="8460" max="8461" width="9.140625" customWidth="1"/>
    <col min="8462" max="8462" width="9.7109375" customWidth="1"/>
    <col min="8713" max="8713" width="4.7109375" customWidth="1"/>
    <col min="8714" max="8714" width="30.7109375" customWidth="1"/>
    <col min="8716" max="8717" width="9.140625" customWidth="1"/>
    <col min="8718" max="8718" width="9.7109375" customWidth="1"/>
    <col min="8969" max="8969" width="4.7109375" customWidth="1"/>
    <col min="8970" max="8970" width="30.7109375" customWidth="1"/>
    <col min="8972" max="8973" width="9.140625" customWidth="1"/>
    <col min="8974" max="8974" width="9.7109375" customWidth="1"/>
    <col min="9225" max="9225" width="4.7109375" customWidth="1"/>
    <col min="9226" max="9226" width="30.7109375" customWidth="1"/>
    <col min="9228" max="9229" width="9.140625" customWidth="1"/>
    <col min="9230" max="9230" width="9.7109375" customWidth="1"/>
    <col min="9481" max="9481" width="4.7109375" customWidth="1"/>
    <col min="9482" max="9482" width="30.7109375" customWidth="1"/>
    <col min="9484" max="9485" width="9.140625" customWidth="1"/>
    <col min="9486" max="9486" width="9.7109375" customWidth="1"/>
    <col min="9737" max="9737" width="4.7109375" customWidth="1"/>
    <col min="9738" max="9738" width="30.7109375" customWidth="1"/>
    <col min="9740" max="9741" width="9.140625" customWidth="1"/>
    <col min="9742" max="9742" width="9.7109375" customWidth="1"/>
    <col min="9993" max="9993" width="4.7109375" customWidth="1"/>
    <col min="9994" max="9994" width="30.7109375" customWidth="1"/>
    <col min="9996" max="9997" width="9.140625" customWidth="1"/>
    <col min="9998" max="9998" width="9.7109375" customWidth="1"/>
    <col min="10249" max="10249" width="4.7109375" customWidth="1"/>
    <col min="10250" max="10250" width="30.7109375" customWidth="1"/>
    <col min="10252" max="10253" width="9.140625" customWidth="1"/>
    <col min="10254" max="10254" width="9.7109375" customWidth="1"/>
    <col min="10505" max="10505" width="4.7109375" customWidth="1"/>
    <col min="10506" max="10506" width="30.7109375" customWidth="1"/>
    <col min="10508" max="10509" width="9.140625" customWidth="1"/>
    <col min="10510" max="10510" width="9.7109375" customWidth="1"/>
    <col min="10761" max="10761" width="4.7109375" customWidth="1"/>
    <col min="10762" max="10762" width="30.7109375" customWidth="1"/>
    <col min="10764" max="10765" width="9.140625" customWidth="1"/>
    <col min="10766" max="10766" width="9.7109375" customWidth="1"/>
    <col min="11017" max="11017" width="4.7109375" customWidth="1"/>
    <col min="11018" max="11018" width="30.7109375" customWidth="1"/>
    <col min="11020" max="11021" width="9.140625" customWidth="1"/>
    <col min="11022" max="11022" width="9.7109375" customWidth="1"/>
    <col min="11273" max="11273" width="4.7109375" customWidth="1"/>
    <col min="11274" max="11274" width="30.7109375" customWidth="1"/>
    <col min="11276" max="11277" width="9.140625" customWidth="1"/>
    <col min="11278" max="11278" width="9.7109375" customWidth="1"/>
    <col min="11529" max="11529" width="4.7109375" customWidth="1"/>
    <col min="11530" max="11530" width="30.7109375" customWidth="1"/>
    <col min="11532" max="11533" width="9.140625" customWidth="1"/>
    <col min="11534" max="11534" width="9.7109375" customWidth="1"/>
    <col min="11785" max="11785" width="4.7109375" customWidth="1"/>
    <col min="11786" max="11786" width="30.7109375" customWidth="1"/>
    <col min="11788" max="11789" width="9.140625" customWidth="1"/>
    <col min="11790" max="11790" width="9.7109375" customWidth="1"/>
    <col min="12041" max="12041" width="4.7109375" customWidth="1"/>
    <col min="12042" max="12042" width="30.7109375" customWidth="1"/>
    <col min="12044" max="12045" width="9.140625" customWidth="1"/>
    <col min="12046" max="12046" width="9.7109375" customWidth="1"/>
    <col min="12297" max="12297" width="4.7109375" customWidth="1"/>
    <col min="12298" max="12298" width="30.7109375" customWidth="1"/>
    <col min="12300" max="12301" width="9.140625" customWidth="1"/>
    <col min="12302" max="12302" width="9.7109375" customWidth="1"/>
    <col min="12553" max="12553" width="4.7109375" customWidth="1"/>
    <col min="12554" max="12554" width="30.7109375" customWidth="1"/>
    <col min="12556" max="12557" width="9.140625" customWidth="1"/>
    <col min="12558" max="12558" width="9.7109375" customWidth="1"/>
    <col min="12809" max="12809" width="4.7109375" customWidth="1"/>
    <col min="12810" max="12810" width="30.7109375" customWidth="1"/>
    <col min="12812" max="12813" width="9.140625" customWidth="1"/>
    <col min="12814" max="12814" width="9.7109375" customWidth="1"/>
    <col min="13065" max="13065" width="4.7109375" customWidth="1"/>
    <col min="13066" max="13066" width="30.7109375" customWidth="1"/>
    <col min="13068" max="13069" width="9.140625" customWidth="1"/>
    <col min="13070" max="13070" width="9.7109375" customWidth="1"/>
    <col min="13321" max="13321" width="4.7109375" customWidth="1"/>
    <col min="13322" max="13322" width="30.7109375" customWidth="1"/>
    <col min="13324" max="13325" width="9.140625" customWidth="1"/>
    <col min="13326" max="13326" width="9.7109375" customWidth="1"/>
    <col min="13577" max="13577" width="4.7109375" customWidth="1"/>
    <col min="13578" max="13578" width="30.7109375" customWidth="1"/>
    <col min="13580" max="13581" width="9.140625" customWidth="1"/>
    <col min="13582" max="13582" width="9.7109375" customWidth="1"/>
    <col min="13833" max="13833" width="4.7109375" customWidth="1"/>
    <col min="13834" max="13834" width="30.7109375" customWidth="1"/>
    <col min="13836" max="13837" width="9.140625" customWidth="1"/>
    <col min="13838" max="13838" width="9.7109375" customWidth="1"/>
    <col min="14089" max="14089" width="4.7109375" customWidth="1"/>
    <col min="14090" max="14090" width="30.7109375" customWidth="1"/>
    <col min="14092" max="14093" width="9.140625" customWidth="1"/>
    <col min="14094" max="14094" width="9.7109375" customWidth="1"/>
    <col min="14345" max="14345" width="4.7109375" customWidth="1"/>
    <col min="14346" max="14346" width="30.7109375" customWidth="1"/>
    <col min="14348" max="14349" width="9.140625" customWidth="1"/>
    <col min="14350" max="14350" width="9.7109375" customWidth="1"/>
    <col min="14601" max="14601" width="4.7109375" customWidth="1"/>
    <col min="14602" max="14602" width="30.7109375" customWidth="1"/>
    <col min="14604" max="14605" width="9.140625" customWidth="1"/>
    <col min="14606" max="14606" width="9.7109375" customWidth="1"/>
    <col min="14857" max="14857" width="4.7109375" customWidth="1"/>
    <col min="14858" max="14858" width="30.7109375" customWidth="1"/>
    <col min="14860" max="14861" width="9.140625" customWidth="1"/>
    <col min="14862" max="14862" width="9.7109375" customWidth="1"/>
    <col min="15113" max="15113" width="4.7109375" customWidth="1"/>
    <col min="15114" max="15114" width="30.7109375" customWidth="1"/>
    <col min="15116" max="15117" width="9.140625" customWidth="1"/>
    <col min="15118" max="15118" width="9.7109375" customWidth="1"/>
    <col min="15369" max="15369" width="4.7109375" customWidth="1"/>
    <col min="15370" max="15370" width="30.7109375" customWidth="1"/>
    <col min="15372" max="15373" width="9.140625" customWidth="1"/>
    <col min="15374" max="15374" width="9.7109375" customWidth="1"/>
    <col min="15625" max="15625" width="4.7109375" customWidth="1"/>
    <col min="15626" max="15626" width="30.7109375" customWidth="1"/>
    <col min="15628" max="15629" width="9.140625" customWidth="1"/>
    <col min="15630" max="15630" width="9.7109375" customWidth="1"/>
    <col min="15881" max="15881" width="4.7109375" customWidth="1"/>
    <col min="15882" max="15882" width="30.7109375" customWidth="1"/>
    <col min="15884" max="15885" width="9.140625" customWidth="1"/>
    <col min="15886" max="15886" width="9.7109375" customWidth="1"/>
    <col min="16137" max="16137" width="4.7109375" customWidth="1"/>
    <col min="16138" max="16138" width="30.7109375" customWidth="1"/>
    <col min="16140" max="16141" width="9.140625" customWidth="1"/>
    <col min="16142" max="16142" width="9.7109375" customWidth="1"/>
  </cols>
  <sheetData>
    <row r="1" spans="9:15" ht="12.75" customHeight="1">
      <c r="I1" s="573" t="s">
        <v>278</v>
      </c>
      <c r="J1" s="573"/>
      <c r="K1" s="573"/>
      <c r="L1" s="573"/>
      <c r="M1" s="573"/>
      <c r="N1" s="573"/>
      <c r="O1" s="84"/>
    </row>
    <row r="2" spans="9:15" ht="12.75" customHeight="1">
      <c r="I2" s="203"/>
      <c r="J2" s="204"/>
      <c r="K2" s="205"/>
      <c r="L2" s="205"/>
      <c r="M2" s="205"/>
      <c r="N2" s="84"/>
      <c r="O2" s="84"/>
    </row>
    <row r="3" spans="9:15" ht="24.75" customHeight="1">
      <c r="I3" s="206" t="s">
        <v>279</v>
      </c>
      <c r="J3" s="207" t="s">
        <v>280</v>
      </c>
      <c r="K3" s="208" t="s">
        <v>281</v>
      </c>
      <c r="L3" s="208" t="s">
        <v>282</v>
      </c>
      <c r="M3" s="208" t="s">
        <v>283</v>
      </c>
      <c r="N3" s="208" t="s">
        <v>284</v>
      </c>
      <c r="O3" s="84"/>
    </row>
    <row r="4" spans="9:15" ht="12.75" customHeight="1">
      <c r="I4" s="209">
        <v>1</v>
      </c>
      <c r="J4" s="210" t="s">
        <v>285</v>
      </c>
      <c r="K4" s="211">
        <v>1233</v>
      </c>
      <c r="L4" s="212">
        <v>1266.5999999999999</v>
      </c>
      <c r="M4" s="213" t="e">
        <f t="array" ref="M4">[1]!'!Sheet4!R24C9'</f>
        <v>#REF!</v>
      </c>
      <c r="N4" s="214">
        <v>1175</v>
      </c>
      <c r="O4" s="84"/>
    </row>
    <row r="5" spans="9:15" ht="14.25" customHeight="1">
      <c r="I5" s="209">
        <v>2</v>
      </c>
      <c r="J5" s="210" t="s">
        <v>286</v>
      </c>
      <c r="K5" s="211">
        <v>1050</v>
      </c>
      <c r="L5" s="212">
        <v>1100</v>
      </c>
      <c r="M5" s="213">
        <v>1100</v>
      </c>
      <c r="N5" s="214">
        <v>975</v>
      </c>
      <c r="O5" s="84"/>
    </row>
    <row r="6" spans="9:15" ht="11.25" customHeight="1">
      <c r="I6" s="209">
        <v>3</v>
      </c>
      <c r="J6" s="210" t="s">
        <v>287</v>
      </c>
      <c r="K6" s="211">
        <v>833</v>
      </c>
      <c r="L6" s="212">
        <v>925</v>
      </c>
      <c r="M6" s="213">
        <v>950</v>
      </c>
      <c r="N6" s="214">
        <v>838</v>
      </c>
      <c r="O6" s="84"/>
    </row>
    <row r="7" spans="9:15" ht="13.5" customHeight="1">
      <c r="I7" s="209">
        <v>4</v>
      </c>
      <c r="J7" s="210" t="s">
        <v>288</v>
      </c>
      <c r="K7" s="211">
        <v>750</v>
      </c>
      <c r="L7" s="212">
        <v>800</v>
      </c>
      <c r="M7" s="213">
        <v>816.7</v>
      </c>
      <c r="N7" s="214">
        <v>775</v>
      </c>
      <c r="O7" s="84"/>
    </row>
    <row r="8" spans="9:15" ht="14.25" customHeight="1">
      <c r="I8" s="209">
        <v>5</v>
      </c>
      <c r="J8" s="210" t="s">
        <v>289</v>
      </c>
      <c r="K8" s="211">
        <v>966</v>
      </c>
      <c r="L8" s="212">
        <v>1100</v>
      </c>
      <c r="M8" s="213">
        <v>966.7</v>
      </c>
      <c r="N8" s="214">
        <v>1333</v>
      </c>
      <c r="O8" s="84"/>
    </row>
    <row r="9" spans="9:15" ht="19.5" customHeight="1">
      <c r="I9" s="209">
        <v>6</v>
      </c>
      <c r="J9" s="210" t="s">
        <v>290</v>
      </c>
      <c r="K9" s="211">
        <v>1600</v>
      </c>
      <c r="L9" s="212">
        <v>1000</v>
      </c>
      <c r="M9" s="213">
        <v>2400</v>
      </c>
      <c r="N9" s="214">
        <v>1867</v>
      </c>
      <c r="O9" s="84"/>
    </row>
    <row r="10" spans="9:15" ht="21.75" customHeight="1">
      <c r="I10" s="209">
        <v>7</v>
      </c>
      <c r="J10" s="210" t="s">
        <v>291</v>
      </c>
      <c r="K10" s="211">
        <v>1033</v>
      </c>
      <c r="L10" s="212">
        <v>1066</v>
      </c>
      <c r="M10" s="213">
        <v>1050</v>
      </c>
      <c r="N10" s="214">
        <v>1000</v>
      </c>
      <c r="O10" s="84"/>
    </row>
    <row r="11" spans="9:15" ht="12.75" customHeight="1">
      <c r="I11" s="209">
        <v>8</v>
      </c>
      <c r="J11" s="210" t="s">
        <v>292</v>
      </c>
      <c r="K11" s="211">
        <v>2233</v>
      </c>
      <c r="L11" s="212">
        <v>2300</v>
      </c>
      <c r="M11" s="213" t="e">
        <f t="array" ref="M11">[1]!'!Sheet4!R16C9'</f>
        <v>#REF!</v>
      </c>
      <c r="N11" s="214">
        <v>2150</v>
      </c>
      <c r="O11" s="84"/>
    </row>
    <row r="12" spans="9:15" ht="12.75" customHeight="1">
      <c r="I12" s="209">
        <v>9</v>
      </c>
      <c r="J12" s="210" t="s">
        <v>293</v>
      </c>
      <c r="K12" s="211">
        <v>2067</v>
      </c>
      <c r="L12" s="212">
        <v>1900</v>
      </c>
      <c r="M12" s="213">
        <v>1900</v>
      </c>
      <c r="N12" s="214">
        <v>1700</v>
      </c>
      <c r="O12" s="84"/>
    </row>
    <row r="13" spans="9:15" ht="12.75" customHeight="1">
      <c r="I13" s="209">
        <v>10</v>
      </c>
      <c r="J13" s="215" t="s">
        <v>294</v>
      </c>
      <c r="K13" s="216">
        <v>6767</v>
      </c>
      <c r="L13" s="212">
        <v>7500</v>
      </c>
      <c r="M13" s="213">
        <v>7500</v>
      </c>
      <c r="N13" s="214">
        <v>6500</v>
      </c>
      <c r="O13" s="84"/>
    </row>
    <row r="14" spans="9:15" ht="12.75" customHeight="1">
      <c r="I14" s="209">
        <v>11</v>
      </c>
      <c r="J14" s="215" t="s">
        <v>295</v>
      </c>
      <c r="K14" s="211">
        <v>0</v>
      </c>
      <c r="L14" s="212">
        <v>7500</v>
      </c>
      <c r="M14" s="213">
        <v>7350</v>
      </c>
      <c r="N14" s="214">
        <v>5500</v>
      </c>
      <c r="O14" s="84"/>
    </row>
    <row r="15" spans="9:15" ht="12.75" customHeight="1">
      <c r="I15" s="209">
        <v>12</v>
      </c>
      <c r="J15" s="215" t="s">
        <v>296</v>
      </c>
      <c r="K15" s="211">
        <v>6000</v>
      </c>
      <c r="L15" s="212">
        <v>6500</v>
      </c>
      <c r="M15" s="213">
        <v>6900</v>
      </c>
      <c r="N15" s="214">
        <v>5500</v>
      </c>
      <c r="O15" s="84"/>
    </row>
    <row r="16" spans="9:15" ht="12.75" customHeight="1">
      <c r="I16" s="209">
        <v>13</v>
      </c>
      <c r="J16" s="215" t="s">
        <v>297</v>
      </c>
      <c r="K16" s="211">
        <v>1000</v>
      </c>
      <c r="L16" s="212">
        <v>4250</v>
      </c>
      <c r="M16" s="213">
        <v>5000</v>
      </c>
      <c r="N16" s="214">
        <v>3000</v>
      </c>
      <c r="O16" s="84"/>
    </row>
    <row r="17" spans="9:15" ht="12.75" customHeight="1">
      <c r="I17" s="209">
        <v>14</v>
      </c>
      <c r="J17" s="215" t="s">
        <v>298</v>
      </c>
      <c r="K17" s="211">
        <v>7333</v>
      </c>
      <c r="L17" s="212">
        <v>8333</v>
      </c>
      <c r="M17" s="213">
        <v>6600</v>
      </c>
      <c r="N17" s="214">
        <v>6600</v>
      </c>
      <c r="O17" s="84"/>
    </row>
    <row r="18" spans="9:15" ht="12.75" customHeight="1">
      <c r="I18" s="209">
        <v>15</v>
      </c>
      <c r="J18" s="215" t="s">
        <v>299</v>
      </c>
      <c r="K18" s="211">
        <v>1500</v>
      </c>
      <c r="L18" s="212">
        <v>930</v>
      </c>
      <c r="M18" s="213">
        <v>2500</v>
      </c>
      <c r="N18" s="214">
        <v>1800</v>
      </c>
      <c r="O18" s="84"/>
    </row>
    <row r="19" spans="9:15" ht="12.75" customHeight="1">
      <c r="I19" s="209">
        <v>16</v>
      </c>
      <c r="J19" s="215" t="s">
        <v>300</v>
      </c>
      <c r="K19" s="216">
        <v>2500</v>
      </c>
      <c r="L19" s="212">
        <v>2533</v>
      </c>
      <c r="M19" s="213">
        <v>2466</v>
      </c>
      <c r="N19" s="214">
        <v>2425</v>
      </c>
      <c r="O19" s="84"/>
    </row>
    <row r="20" spans="9:15" ht="12.75" customHeight="1">
      <c r="I20" s="209">
        <v>17</v>
      </c>
      <c r="J20" s="215" t="s">
        <v>301</v>
      </c>
      <c r="K20" s="211">
        <v>13000</v>
      </c>
      <c r="L20" s="212">
        <v>13000</v>
      </c>
      <c r="M20" s="213">
        <v>13000</v>
      </c>
      <c r="N20" s="214">
        <v>12167</v>
      </c>
      <c r="O20" s="84"/>
    </row>
    <row r="21" spans="9:15" ht="12.75" customHeight="1">
      <c r="I21" s="209">
        <v>18</v>
      </c>
      <c r="J21" s="217" t="s">
        <v>302</v>
      </c>
      <c r="K21" s="211">
        <v>327</v>
      </c>
      <c r="L21" s="212">
        <v>310</v>
      </c>
      <c r="M21" s="213">
        <v>316</v>
      </c>
      <c r="N21" s="214">
        <v>338</v>
      </c>
      <c r="O21" s="84"/>
    </row>
    <row r="22" spans="9:15" ht="12.75" customHeight="1">
      <c r="I22" s="209">
        <v>19</v>
      </c>
      <c r="J22" s="215" t="s">
        <v>303</v>
      </c>
      <c r="K22" s="211">
        <v>3400</v>
      </c>
      <c r="L22" s="212">
        <v>3400</v>
      </c>
      <c r="M22" s="213">
        <v>3660</v>
      </c>
      <c r="N22" s="214">
        <v>3075</v>
      </c>
      <c r="O22" s="84"/>
    </row>
    <row r="23" spans="9:15" ht="12.75" customHeight="1">
      <c r="I23" s="209">
        <v>20</v>
      </c>
      <c r="J23" s="215" t="s">
        <v>304</v>
      </c>
      <c r="K23" s="211">
        <v>600</v>
      </c>
      <c r="L23" s="212">
        <v>950</v>
      </c>
      <c r="M23" s="213">
        <v>0</v>
      </c>
      <c r="N23" s="214">
        <v>1000</v>
      </c>
      <c r="O23" s="84"/>
    </row>
    <row r="24" spans="9:15" ht="12.75" customHeight="1">
      <c r="I24" s="209">
        <v>21</v>
      </c>
      <c r="J24" s="215" t="s">
        <v>305</v>
      </c>
      <c r="K24" s="216">
        <v>8000</v>
      </c>
      <c r="L24" s="212">
        <v>12000</v>
      </c>
      <c r="M24" s="213">
        <v>13000</v>
      </c>
      <c r="N24" s="214">
        <v>13500</v>
      </c>
      <c r="O24" s="84"/>
    </row>
    <row r="25" spans="9:15" ht="12.75" customHeight="1">
      <c r="I25" s="209">
        <v>22</v>
      </c>
      <c r="J25" s="215" t="s">
        <v>306</v>
      </c>
      <c r="K25" s="211">
        <v>3300</v>
      </c>
      <c r="L25" s="212">
        <v>3350</v>
      </c>
      <c r="M25" s="213">
        <v>4400</v>
      </c>
      <c r="N25" s="214">
        <v>3250</v>
      </c>
      <c r="O25" s="84"/>
    </row>
    <row r="26" spans="9:15" ht="12.75" customHeight="1">
      <c r="I26" s="209">
        <v>23</v>
      </c>
      <c r="J26" s="215" t="s">
        <v>307</v>
      </c>
      <c r="K26" s="211">
        <v>1433</v>
      </c>
      <c r="L26" s="212">
        <v>1450</v>
      </c>
      <c r="M26" s="213">
        <v>1466</v>
      </c>
      <c r="N26" s="214">
        <v>1400</v>
      </c>
      <c r="O26" s="84"/>
    </row>
    <row r="27" spans="9:15" ht="12.75" customHeight="1">
      <c r="I27" s="209">
        <v>24</v>
      </c>
      <c r="J27" s="215" t="s">
        <v>308</v>
      </c>
      <c r="K27" s="211">
        <v>1000</v>
      </c>
      <c r="L27" s="212">
        <v>1500</v>
      </c>
      <c r="M27" s="213">
        <v>1433</v>
      </c>
      <c r="N27" s="214">
        <v>1400</v>
      </c>
      <c r="O27" s="84"/>
    </row>
    <row r="28" spans="9:15" ht="12.75" customHeight="1">
      <c r="I28" s="209">
        <v>25</v>
      </c>
      <c r="J28" s="215" t="s">
        <v>309</v>
      </c>
      <c r="K28" s="211">
        <v>1200</v>
      </c>
      <c r="L28" s="212">
        <v>1350</v>
      </c>
      <c r="M28" s="213">
        <v>1333</v>
      </c>
      <c r="N28" s="214">
        <v>1400</v>
      </c>
      <c r="O28" s="84"/>
    </row>
    <row r="29" spans="9:15" ht="12.75" customHeight="1">
      <c r="I29" s="209">
        <v>26</v>
      </c>
      <c r="J29" s="215" t="s">
        <v>310</v>
      </c>
      <c r="K29" s="216">
        <v>1067</v>
      </c>
      <c r="L29" s="212">
        <v>1250</v>
      </c>
      <c r="M29" s="213">
        <v>1233</v>
      </c>
      <c r="N29" s="214">
        <v>1400</v>
      </c>
      <c r="O29" s="84"/>
    </row>
    <row r="30" spans="9:15" ht="12.75" customHeight="1">
      <c r="I30" s="209">
        <v>27</v>
      </c>
      <c r="J30" s="215" t="s">
        <v>311</v>
      </c>
      <c r="K30" s="211">
        <v>1633</v>
      </c>
      <c r="L30" s="212">
        <v>1666</v>
      </c>
      <c r="M30" s="213">
        <v>2000</v>
      </c>
      <c r="N30" s="214">
        <v>1550</v>
      </c>
      <c r="O30" s="84"/>
    </row>
    <row r="31" spans="9:15" ht="12.75" customHeight="1">
      <c r="I31" s="209">
        <v>28</v>
      </c>
      <c r="J31" s="215" t="s">
        <v>312</v>
      </c>
      <c r="K31" s="211">
        <v>4733</v>
      </c>
      <c r="L31" s="212">
        <v>5250</v>
      </c>
      <c r="M31" s="213">
        <v>5333</v>
      </c>
      <c r="N31" s="214">
        <v>4875</v>
      </c>
      <c r="O31" s="84"/>
    </row>
    <row r="32" spans="9:15" ht="12.75" customHeight="1">
      <c r="I32" s="209">
        <v>29</v>
      </c>
      <c r="J32" s="215" t="s">
        <v>313</v>
      </c>
      <c r="K32" s="211">
        <v>9500</v>
      </c>
      <c r="L32" s="212">
        <v>10666</v>
      </c>
      <c r="M32" s="213">
        <v>9200</v>
      </c>
      <c r="N32" s="214">
        <v>10000</v>
      </c>
      <c r="O32" s="84"/>
    </row>
    <row r="33" spans="9:15" ht="12.75" customHeight="1">
      <c r="I33" s="209">
        <v>30</v>
      </c>
      <c r="J33" s="215" t="s">
        <v>314</v>
      </c>
      <c r="K33" s="211">
        <v>1667</v>
      </c>
      <c r="L33" s="212">
        <v>1800</v>
      </c>
      <c r="M33" s="213">
        <v>1700</v>
      </c>
      <c r="N33" s="214">
        <v>1650</v>
      </c>
      <c r="O33" s="84"/>
    </row>
    <row r="34" spans="9:15" ht="12.75" customHeight="1">
      <c r="I34" s="209">
        <v>31</v>
      </c>
      <c r="J34" s="215" t="s">
        <v>315</v>
      </c>
      <c r="K34" s="211">
        <v>817</v>
      </c>
      <c r="L34" s="212">
        <v>800</v>
      </c>
      <c r="M34" s="213">
        <v>550</v>
      </c>
      <c r="N34" s="214">
        <v>550</v>
      </c>
      <c r="O34" s="84"/>
    </row>
    <row r="35" spans="9:15" ht="12.75" customHeight="1">
      <c r="I35" s="209">
        <v>32</v>
      </c>
      <c r="J35" s="217" t="s">
        <v>316</v>
      </c>
      <c r="K35" s="211">
        <v>4200</v>
      </c>
      <c r="L35" s="212">
        <v>4000</v>
      </c>
      <c r="M35" s="213">
        <v>4140</v>
      </c>
      <c r="N35" s="214">
        <v>4033.3333333333335</v>
      </c>
      <c r="O35" s="84"/>
    </row>
    <row r="36" spans="9:15" ht="12.75" customHeight="1">
      <c r="I36" s="209">
        <v>33</v>
      </c>
      <c r="J36" s="215" t="s">
        <v>317</v>
      </c>
      <c r="K36" s="211">
        <v>1767</v>
      </c>
      <c r="L36" s="212">
        <v>1866.6</v>
      </c>
      <c r="M36" s="213">
        <v>1826.7</v>
      </c>
      <c r="N36" s="214">
        <v>1888</v>
      </c>
      <c r="O36" s="84"/>
    </row>
    <row r="37" spans="9:15" ht="12.75" customHeight="1">
      <c r="I37" s="209">
        <v>34</v>
      </c>
      <c r="J37" s="215" t="s">
        <v>318</v>
      </c>
      <c r="K37" s="216">
        <v>5700</v>
      </c>
      <c r="L37" s="212">
        <v>5500</v>
      </c>
      <c r="M37" s="213">
        <v>0</v>
      </c>
      <c r="N37" s="214">
        <v>5500</v>
      </c>
      <c r="O37" s="84"/>
    </row>
    <row r="38" spans="9:15" ht="12.75" customHeight="1">
      <c r="I38" s="209">
        <v>35</v>
      </c>
      <c r="J38" s="215" t="s">
        <v>319</v>
      </c>
      <c r="K38" s="211">
        <v>1333</v>
      </c>
      <c r="L38" s="212">
        <v>1300</v>
      </c>
      <c r="M38" s="213">
        <v>1243.3</v>
      </c>
      <c r="N38" s="214">
        <v>1225</v>
      </c>
      <c r="O38" s="84"/>
    </row>
    <row r="39" spans="9:15" ht="12.75" customHeight="1">
      <c r="I39" s="209">
        <v>36</v>
      </c>
      <c r="J39" s="215" t="s">
        <v>320</v>
      </c>
      <c r="K39" s="211">
        <v>7300</v>
      </c>
      <c r="L39" s="212">
        <v>8000</v>
      </c>
      <c r="M39" s="213">
        <v>7466.7</v>
      </c>
      <c r="N39" s="214">
        <v>7675</v>
      </c>
      <c r="O39" s="84"/>
    </row>
    <row r="40" spans="9:15" ht="12.75" customHeight="1">
      <c r="I40" s="209">
        <v>37</v>
      </c>
      <c r="J40" s="215" t="s">
        <v>321</v>
      </c>
      <c r="K40" s="216">
        <v>1300</v>
      </c>
      <c r="L40" s="212">
        <v>1433</v>
      </c>
      <c r="M40" s="213">
        <v>1383</v>
      </c>
      <c r="N40" s="214">
        <v>1483</v>
      </c>
      <c r="O40" s="84"/>
    </row>
    <row r="41" spans="9:15" ht="12.75" customHeight="1">
      <c r="I41" s="209">
        <v>38</v>
      </c>
      <c r="J41" s="217" t="s">
        <v>322</v>
      </c>
      <c r="K41" s="216">
        <v>2267</v>
      </c>
      <c r="L41" s="212">
        <v>2600</v>
      </c>
      <c r="M41" s="213">
        <v>2450</v>
      </c>
      <c r="N41" s="214">
        <v>2400</v>
      </c>
      <c r="O41" s="84"/>
    </row>
    <row r="42" spans="9:15" ht="12.75" customHeight="1">
      <c r="I42" s="209">
        <v>39</v>
      </c>
      <c r="J42" s="215" t="s">
        <v>323</v>
      </c>
      <c r="K42" s="211">
        <v>1800</v>
      </c>
      <c r="L42" s="212">
        <v>1700</v>
      </c>
      <c r="M42" s="213">
        <v>1700</v>
      </c>
      <c r="N42" s="214">
        <v>1800</v>
      </c>
      <c r="O42" s="84"/>
    </row>
    <row r="43" spans="9:15" ht="12.75" customHeight="1">
      <c r="I43" s="209">
        <v>40</v>
      </c>
      <c r="J43" s="218" t="s">
        <v>324</v>
      </c>
      <c r="K43" s="219">
        <v>1557</v>
      </c>
      <c r="L43" s="212">
        <v>1570</v>
      </c>
      <c r="M43" s="213">
        <v>1650</v>
      </c>
      <c r="N43" s="214">
        <v>1528</v>
      </c>
      <c r="O43" s="84"/>
    </row>
    <row r="44" spans="9:15" ht="12.75" customHeight="1">
      <c r="I44" s="209">
        <v>41</v>
      </c>
      <c r="J44" s="218" t="s">
        <v>325</v>
      </c>
      <c r="K44" s="219">
        <v>1800</v>
      </c>
      <c r="L44" s="212">
        <v>1690</v>
      </c>
      <c r="M44" s="213">
        <v>1890</v>
      </c>
      <c r="N44" s="214">
        <v>1790</v>
      </c>
      <c r="O44" s="84"/>
    </row>
    <row r="45" spans="9:15" ht="12.75" customHeight="1">
      <c r="I45" s="209">
        <v>42</v>
      </c>
      <c r="J45" s="218" t="s">
        <v>326</v>
      </c>
      <c r="K45" s="219">
        <v>1880</v>
      </c>
      <c r="L45" s="212">
        <v>1790</v>
      </c>
      <c r="M45" s="220">
        <v>1910</v>
      </c>
      <c r="N45" s="214">
        <v>1883</v>
      </c>
      <c r="O45" s="84"/>
    </row>
  </sheetData>
  <mergeCells count="1">
    <mergeCell ref="I1:N1"/>
  </mergeCells>
  <conditionalFormatting sqref="K4:K42">
    <cfRule type="cellIs" dxfId="1" priority="1" stopIfTrue="1" operator="lessThan">
      <formula>0.001</formula>
    </cfRule>
  </conditionalFormatting>
  <conditionalFormatting sqref="K43:K45 M23:M42 L43 M14:M21 M2:M12 J2:J42 N4:N42 K2:L3 I1:I45">
    <cfRule type="cellIs" dxfId="0" priority="2" stopIfTrue="1" operator="lessThan">
      <formula>0.001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T7" sqref="T7"/>
    </sheetView>
  </sheetViews>
  <sheetFormatPr defaultRowHeight="15"/>
  <cols>
    <col min="1" max="1" width="10.5703125" style="221" customWidth="1"/>
    <col min="2" max="2" width="4.7109375" style="221" customWidth="1"/>
    <col min="3" max="3" width="4.5703125" style="221" customWidth="1"/>
    <col min="4" max="4" width="7.85546875" style="23" customWidth="1"/>
    <col min="5" max="9" width="0.28515625" style="23" hidden="1" customWidth="1"/>
    <col min="10" max="10" width="7.140625" style="23" customWidth="1"/>
    <col min="11" max="15" width="7.140625" style="221" customWidth="1"/>
    <col min="16" max="256" width="9.140625" style="221"/>
    <col min="257" max="257" width="10.5703125" style="221" customWidth="1"/>
    <col min="258" max="258" width="4.7109375" style="221" customWidth="1"/>
    <col min="259" max="259" width="4.5703125" style="221" customWidth="1"/>
    <col min="260" max="260" width="7.85546875" style="221" customWidth="1"/>
    <col min="261" max="265" width="0" style="221" hidden="1" customWidth="1"/>
    <col min="266" max="271" width="7.140625" style="221" customWidth="1"/>
    <col min="272" max="512" width="9.140625" style="221"/>
    <col min="513" max="513" width="10.5703125" style="221" customWidth="1"/>
    <col min="514" max="514" width="4.7109375" style="221" customWidth="1"/>
    <col min="515" max="515" width="4.5703125" style="221" customWidth="1"/>
    <col min="516" max="516" width="7.85546875" style="221" customWidth="1"/>
    <col min="517" max="521" width="0" style="221" hidden="1" customWidth="1"/>
    <col min="522" max="527" width="7.140625" style="221" customWidth="1"/>
    <col min="528" max="768" width="9.140625" style="221"/>
    <col min="769" max="769" width="10.5703125" style="221" customWidth="1"/>
    <col min="770" max="770" width="4.7109375" style="221" customWidth="1"/>
    <col min="771" max="771" width="4.5703125" style="221" customWidth="1"/>
    <col min="772" max="772" width="7.85546875" style="221" customWidth="1"/>
    <col min="773" max="777" width="0" style="221" hidden="1" customWidth="1"/>
    <col min="778" max="783" width="7.140625" style="221" customWidth="1"/>
    <col min="784" max="1024" width="9.140625" style="221"/>
    <col min="1025" max="1025" width="10.5703125" style="221" customWidth="1"/>
    <col min="1026" max="1026" width="4.7109375" style="221" customWidth="1"/>
    <col min="1027" max="1027" width="4.5703125" style="221" customWidth="1"/>
    <col min="1028" max="1028" width="7.85546875" style="221" customWidth="1"/>
    <col min="1029" max="1033" width="0" style="221" hidden="1" customWidth="1"/>
    <col min="1034" max="1039" width="7.140625" style="221" customWidth="1"/>
    <col min="1040" max="1280" width="9.140625" style="221"/>
    <col min="1281" max="1281" width="10.5703125" style="221" customWidth="1"/>
    <col min="1282" max="1282" width="4.7109375" style="221" customWidth="1"/>
    <col min="1283" max="1283" width="4.5703125" style="221" customWidth="1"/>
    <col min="1284" max="1284" width="7.85546875" style="221" customWidth="1"/>
    <col min="1285" max="1289" width="0" style="221" hidden="1" customWidth="1"/>
    <col min="1290" max="1295" width="7.140625" style="221" customWidth="1"/>
    <col min="1296" max="1536" width="9.140625" style="221"/>
    <col min="1537" max="1537" width="10.5703125" style="221" customWidth="1"/>
    <col min="1538" max="1538" width="4.7109375" style="221" customWidth="1"/>
    <col min="1539" max="1539" width="4.5703125" style="221" customWidth="1"/>
    <col min="1540" max="1540" width="7.85546875" style="221" customWidth="1"/>
    <col min="1541" max="1545" width="0" style="221" hidden="1" customWidth="1"/>
    <col min="1546" max="1551" width="7.140625" style="221" customWidth="1"/>
    <col min="1552" max="1792" width="9.140625" style="221"/>
    <col min="1793" max="1793" width="10.5703125" style="221" customWidth="1"/>
    <col min="1794" max="1794" width="4.7109375" style="221" customWidth="1"/>
    <col min="1795" max="1795" width="4.5703125" style="221" customWidth="1"/>
    <col min="1796" max="1796" width="7.85546875" style="221" customWidth="1"/>
    <col min="1797" max="1801" width="0" style="221" hidden="1" customWidth="1"/>
    <col min="1802" max="1807" width="7.140625" style="221" customWidth="1"/>
    <col min="1808" max="2048" width="9.140625" style="221"/>
    <col min="2049" max="2049" width="10.5703125" style="221" customWidth="1"/>
    <col min="2050" max="2050" width="4.7109375" style="221" customWidth="1"/>
    <col min="2051" max="2051" width="4.5703125" style="221" customWidth="1"/>
    <col min="2052" max="2052" width="7.85546875" style="221" customWidth="1"/>
    <col min="2053" max="2057" width="0" style="221" hidden="1" customWidth="1"/>
    <col min="2058" max="2063" width="7.140625" style="221" customWidth="1"/>
    <col min="2064" max="2304" width="9.140625" style="221"/>
    <col min="2305" max="2305" width="10.5703125" style="221" customWidth="1"/>
    <col min="2306" max="2306" width="4.7109375" style="221" customWidth="1"/>
    <col min="2307" max="2307" width="4.5703125" style="221" customWidth="1"/>
    <col min="2308" max="2308" width="7.85546875" style="221" customWidth="1"/>
    <col min="2309" max="2313" width="0" style="221" hidden="1" customWidth="1"/>
    <col min="2314" max="2319" width="7.140625" style="221" customWidth="1"/>
    <col min="2320" max="2560" width="9.140625" style="221"/>
    <col min="2561" max="2561" width="10.5703125" style="221" customWidth="1"/>
    <col min="2562" max="2562" width="4.7109375" style="221" customWidth="1"/>
    <col min="2563" max="2563" width="4.5703125" style="221" customWidth="1"/>
    <col min="2564" max="2564" width="7.85546875" style="221" customWidth="1"/>
    <col min="2565" max="2569" width="0" style="221" hidden="1" customWidth="1"/>
    <col min="2570" max="2575" width="7.140625" style="221" customWidth="1"/>
    <col min="2576" max="2816" width="9.140625" style="221"/>
    <col min="2817" max="2817" width="10.5703125" style="221" customWidth="1"/>
    <col min="2818" max="2818" width="4.7109375" style="221" customWidth="1"/>
    <col min="2819" max="2819" width="4.5703125" style="221" customWidth="1"/>
    <col min="2820" max="2820" width="7.85546875" style="221" customWidth="1"/>
    <col min="2821" max="2825" width="0" style="221" hidden="1" customWidth="1"/>
    <col min="2826" max="2831" width="7.140625" style="221" customWidth="1"/>
    <col min="2832" max="3072" width="9.140625" style="221"/>
    <col min="3073" max="3073" width="10.5703125" style="221" customWidth="1"/>
    <col min="3074" max="3074" width="4.7109375" style="221" customWidth="1"/>
    <col min="3075" max="3075" width="4.5703125" style="221" customWidth="1"/>
    <col min="3076" max="3076" width="7.85546875" style="221" customWidth="1"/>
    <col min="3077" max="3081" width="0" style="221" hidden="1" customWidth="1"/>
    <col min="3082" max="3087" width="7.140625" style="221" customWidth="1"/>
    <col min="3088" max="3328" width="9.140625" style="221"/>
    <col min="3329" max="3329" width="10.5703125" style="221" customWidth="1"/>
    <col min="3330" max="3330" width="4.7109375" style="221" customWidth="1"/>
    <col min="3331" max="3331" width="4.5703125" style="221" customWidth="1"/>
    <col min="3332" max="3332" width="7.85546875" style="221" customWidth="1"/>
    <col min="3333" max="3337" width="0" style="221" hidden="1" customWidth="1"/>
    <col min="3338" max="3343" width="7.140625" style="221" customWidth="1"/>
    <col min="3344" max="3584" width="9.140625" style="221"/>
    <col min="3585" max="3585" width="10.5703125" style="221" customWidth="1"/>
    <col min="3586" max="3586" width="4.7109375" style="221" customWidth="1"/>
    <col min="3587" max="3587" width="4.5703125" style="221" customWidth="1"/>
    <col min="3588" max="3588" width="7.85546875" style="221" customWidth="1"/>
    <col min="3589" max="3593" width="0" style="221" hidden="1" customWidth="1"/>
    <col min="3594" max="3599" width="7.140625" style="221" customWidth="1"/>
    <col min="3600" max="3840" width="9.140625" style="221"/>
    <col min="3841" max="3841" width="10.5703125" style="221" customWidth="1"/>
    <col min="3842" max="3842" width="4.7109375" style="221" customWidth="1"/>
    <col min="3843" max="3843" width="4.5703125" style="221" customWidth="1"/>
    <col min="3844" max="3844" width="7.85546875" style="221" customWidth="1"/>
    <col min="3845" max="3849" width="0" style="221" hidden="1" customWidth="1"/>
    <col min="3850" max="3855" width="7.140625" style="221" customWidth="1"/>
    <col min="3856" max="4096" width="9.140625" style="221"/>
    <col min="4097" max="4097" width="10.5703125" style="221" customWidth="1"/>
    <col min="4098" max="4098" width="4.7109375" style="221" customWidth="1"/>
    <col min="4099" max="4099" width="4.5703125" style="221" customWidth="1"/>
    <col min="4100" max="4100" width="7.85546875" style="221" customWidth="1"/>
    <col min="4101" max="4105" width="0" style="221" hidden="1" customWidth="1"/>
    <col min="4106" max="4111" width="7.140625" style="221" customWidth="1"/>
    <col min="4112" max="4352" width="9.140625" style="221"/>
    <col min="4353" max="4353" width="10.5703125" style="221" customWidth="1"/>
    <col min="4354" max="4354" width="4.7109375" style="221" customWidth="1"/>
    <col min="4355" max="4355" width="4.5703125" style="221" customWidth="1"/>
    <col min="4356" max="4356" width="7.85546875" style="221" customWidth="1"/>
    <col min="4357" max="4361" width="0" style="221" hidden="1" customWidth="1"/>
    <col min="4362" max="4367" width="7.140625" style="221" customWidth="1"/>
    <col min="4368" max="4608" width="9.140625" style="221"/>
    <col min="4609" max="4609" width="10.5703125" style="221" customWidth="1"/>
    <col min="4610" max="4610" width="4.7109375" style="221" customWidth="1"/>
    <col min="4611" max="4611" width="4.5703125" style="221" customWidth="1"/>
    <col min="4612" max="4612" width="7.85546875" style="221" customWidth="1"/>
    <col min="4613" max="4617" width="0" style="221" hidden="1" customWidth="1"/>
    <col min="4618" max="4623" width="7.140625" style="221" customWidth="1"/>
    <col min="4624" max="4864" width="9.140625" style="221"/>
    <col min="4865" max="4865" width="10.5703125" style="221" customWidth="1"/>
    <col min="4866" max="4866" width="4.7109375" style="221" customWidth="1"/>
    <col min="4867" max="4867" width="4.5703125" style="221" customWidth="1"/>
    <col min="4868" max="4868" width="7.85546875" style="221" customWidth="1"/>
    <col min="4869" max="4873" width="0" style="221" hidden="1" customWidth="1"/>
    <col min="4874" max="4879" width="7.140625" style="221" customWidth="1"/>
    <col min="4880" max="5120" width="9.140625" style="221"/>
    <col min="5121" max="5121" width="10.5703125" style="221" customWidth="1"/>
    <col min="5122" max="5122" width="4.7109375" style="221" customWidth="1"/>
    <col min="5123" max="5123" width="4.5703125" style="221" customWidth="1"/>
    <col min="5124" max="5124" width="7.85546875" style="221" customWidth="1"/>
    <col min="5125" max="5129" width="0" style="221" hidden="1" customWidth="1"/>
    <col min="5130" max="5135" width="7.140625" style="221" customWidth="1"/>
    <col min="5136" max="5376" width="9.140625" style="221"/>
    <col min="5377" max="5377" width="10.5703125" style="221" customWidth="1"/>
    <col min="5378" max="5378" width="4.7109375" style="221" customWidth="1"/>
    <col min="5379" max="5379" width="4.5703125" style="221" customWidth="1"/>
    <col min="5380" max="5380" width="7.85546875" style="221" customWidth="1"/>
    <col min="5381" max="5385" width="0" style="221" hidden="1" customWidth="1"/>
    <col min="5386" max="5391" width="7.140625" style="221" customWidth="1"/>
    <col min="5392" max="5632" width="9.140625" style="221"/>
    <col min="5633" max="5633" width="10.5703125" style="221" customWidth="1"/>
    <col min="5634" max="5634" width="4.7109375" style="221" customWidth="1"/>
    <col min="5635" max="5635" width="4.5703125" style="221" customWidth="1"/>
    <col min="5636" max="5636" width="7.85546875" style="221" customWidth="1"/>
    <col min="5637" max="5641" width="0" style="221" hidden="1" customWidth="1"/>
    <col min="5642" max="5647" width="7.140625" style="221" customWidth="1"/>
    <col min="5648" max="5888" width="9.140625" style="221"/>
    <col min="5889" max="5889" width="10.5703125" style="221" customWidth="1"/>
    <col min="5890" max="5890" width="4.7109375" style="221" customWidth="1"/>
    <col min="5891" max="5891" width="4.5703125" style="221" customWidth="1"/>
    <col min="5892" max="5892" width="7.85546875" style="221" customWidth="1"/>
    <col min="5893" max="5897" width="0" style="221" hidden="1" customWidth="1"/>
    <col min="5898" max="5903" width="7.140625" style="221" customWidth="1"/>
    <col min="5904" max="6144" width="9.140625" style="221"/>
    <col min="6145" max="6145" width="10.5703125" style="221" customWidth="1"/>
    <col min="6146" max="6146" width="4.7109375" style="221" customWidth="1"/>
    <col min="6147" max="6147" width="4.5703125" style="221" customWidth="1"/>
    <col min="6148" max="6148" width="7.85546875" style="221" customWidth="1"/>
    <col min="6149" max="6153" width="0" style="221" hidden="1" customWidth="1"/>
    <col min="6154" max="6159" width="7.140625" style="221" customWidth="1"/>
    <col min="6160" max="6400" width="9.140625" style="221"/>
    <col min="6401" max="6401" width="10.5703125" style="221" customWidth="1"/>
    <col min="6402" max="6402" width="4.7109375" style="221" customWidth="1"/>
    <col min="6403" max="6403" width="4.5703125" style="221" customWidth="1"/>
    <col min="6404" max="6404" width="7.85546875" style="221" customWidth="1"/>
    <col min="6405" max="6409" width="0" style="221" hidden="1" customWidth="1"/>
    <col min="6410" max="6415" width="7.140625" style="221" customWidth="1"/>
    <col min="6416" max="6656" width="9.140625" style="221"/>
    <col min="6657" max="6657" width="10.5703125" style="221" customWidth="1"/>
    <col min="6658" max="6658" width="4.7109375" style="221" customWidth="1"/>
    <col min="6659" max="6659" width="4.5703125" style="221" customWidth="1"/>
    <col min="6660" max="6660" width="7.85546875" style="221" customWidth="1"/>
    <col min="6661" max="6665" width="0" style="221" hidden="1" customWidth="1"/>
    <col min="6666" max="6671" width="7.140625" style="221" customWidth="1"/>
    <col min="6672" max="6912" width="9.140625" style="221"/>
    <col min="6913" max="6913" width="10.5703125" style="221" customWidth="1"/>
    <col min="6914" max="6914" width="4.7109375" style="221" customWidth="1"/>
    <col min="6915" max="6915" width="4.5703125" style="221" customWidth="1"/>
    <col min="6916" max="6916" width="7.85546875" style="221" customWidth="1"/>
    <col min="6917" max="6921" width="0" style="221" hidden="1" customWidth="1"/>
    <col min="6922" max="6927" width="7.140625" style="221" customWidth="1"/>
    <col min="6928" max="7168" width="9.140625" style="221"/>
    <col min="7169" max="7169" width="10.5703125" style="221" customWidth="1"/>
    <col min="7170" max="7170" width="4.7109375" style="221" customWidth="1"/>
    <col min="7171" max="7171" width="4.5703125" style="221" customWidth="1"/>
    <col min="7172" max="7172" width="7.85546875" style="221" customWidth="1"/>
    <col min="7173" max="7177" width="0" style="221" hidden="1" customWidth="1"/>
    <col min="7178" max="7183" width="7.140625" style="221" customWidth="1"/>
    <col min="7184" max="7424" width="9.140625" style="221"/>
    <col min="7425" max="7425" width="10.5703125" style="221" customWidth="1"/>
    <col min="7426" max="7426" width="4.7109375" style="221" customWidth="1"/>
    <col min="7427" max="7427" width="4.5703125" style="221" customWidth="1"/>
    <col min="7428" max="7428" width="7.85546875" style="221" customWidth="1"/>
    <col min="7429" max="7433" width="0" style="221" hidden="1" customWidth="1"/>
    <col min="7434" max="7439" width="7.140625" style="221" customWidth="1"/>
    <col min="7440" max="7680" width="9.140625" style="221"/>
    <col min="7681" max="7681" width="10.5703125" style="221" customWidth="1"/>
    <col min="7682" max="7682" width="4.7109375" style="221" customWidth="1"/>
    <col min="7683" max="7683" width="4.5703125" style="221" customWidth="1"/>
    <col min="7684" max="7684" width="7.85546875" style="221" customWidth="1"/>
    <col min="7685" max="7689" width="0" style="221" hidden="1" customWidth="1"/>
    <col min="7690" max="7695" width="7.140625" style="221" customWidth="1"/>
    <col min="7696" max="7936" width="9.140625" style="221"/>
    <col min="7937" max="7937" width="10.5703125" style="221" customWidth="1"/>
    <col min="7938" max="7938" width="4.7109375" style="221" customWidth="1"/>
    <col min="7939" max="7939" width="4.5703125" style="221" customWidth="1"/>
    <col min="7940" max="7940" width="7.85546875" style="221" customWidth="1"/>
    <col min="7941" max="7945" width="0" style="221" hidden="1" customWidth="1"/>
    <col min="7946" max="7951" width="7.140625" style="221" customWidth="1"/>
    <col min="7952" max="8192" width="9.140625" style="221"/>
    <col min="8193" max="8193" width="10.5703125" style="221" customWidth="1"/>
    <col min="8194" max="8194" width="4.7109375" style="221" customWidth="1"/>
    <col min="8195" max="8195" width="4.5703125" style="221" customWidth="1"/>
    <col min="8196" max="8196" width="7.85546875" style="221" customWidth="1"/>
    <col min="8197" max="8201" width="0" style="221" hidden="1" customWidth="1"/>
    <col min="8202" max="8207" width="7.140625" style="221" customWidth="1"/>
    <col min="8208" max="8448" width="9.140625" style="221"/>
    <col min="8449" max="8449" width="10.5703125" style="221" customWidth="1"/>
    <col min="8450" max="8450" width="4.7109375" style="221" customWidth="1"/>
    <col min="8451" max="8451" width="4.5703125" style="221" customWidth="1"/>
    <col min="8452" max="8452" width="7.85546875" style="221" customWidth="1"/>
    <col min="8453" max="8457" width="0" style="221" hidden="1" customWidth="1"/>
    <col min="8458" max="8463" width="7.140625" style="221" customWidth="1"/>
    <col min="8464" max="8704" width="9.140625" style="221"/>
    <col min="8705" max="8705" width="10.5703125" style="221" customWidth="1"/>
    <col min="8706" max="8706" width="4.7109375" style="221" customWidth="1"/>
    <col min="8707" max="8707" width="4.5703125" style="221" customWidth="1"/>
    <col min="8708" max="8708" width="7.85546875" style="221" customWidth="1"/>
    <col min="8709" max="8713" width="0" style="221" hidden="1" customWidth="1"/>
    <col min="8714" max="8719" width="7.140625" style="221" customWidth="1"/>
    <col min="8720" max="8960" width="9.140625" style="221"/>
    <col min="8961" max="8961" width="10.5703125" style="221" customWidth="1"/>
    <col min="8962" max="8962" width="4.7109375" style="221" customWidth="1"/>
    <col min="8963" max="8963" width="4.5703125" style="221" customWidth="1"/>
    <col min="8964" max="8964" width="7.85546875" style="221" customWidth="1"/>
    <col min="8965" max="8969" width="0" style="221" hidden="1" customWidth="1"/>
    <col min="8970" max="8975" width="7.140625" style="221" customWidth="1"/>
    <col min="8976" max="9216" width="9.140625" style="221"/>
    <col min="9217" max="9217" width="10.5703125" style="221" customWidth="1"/>
    <col min="9218" max="9218" width="4.7109375" style="221" customWidth="1"/>
    <col min="9219" max="9219" width="4.5703125" style="221" customWidth="1"/>
    <col min="9220" max="9220" width="7.85546875" style="221" customWidth="1"/>
    <col min="9221" max="9225" width="0" style="221" hidden="1" customWidth="1"/>
    <col min="9226" max="9231" width="7.140625" style="221" customWidth="1"/>
    <col min="9232" max="9472" width="9.140625" style="221"/>
    <col min="9473" max="9473" width="10.5703125" style="221" customWidth="1"/>
    <col min="9474" max="9474" width="4.7109375" style="221" customWidth="1"/>
    <col min="9475" max="9475" width="4.5703125" style="221" customWidth="1"/>
    <col min="9476" max="9476" width="7.85546875" style="221" customWidth="1"/>
    <col min="9477" max="9481" width="0" style="221" hidden="1" customWidth="1"/>
    <col min="9482" max="9487" width="7.140625" style="221" customWidth="1"/>
    <col min="9488" max="9728" width="9.140625" style="221"/>
    <col min="9729" max="9729" width="10.5703125" style="221" customWidth="1"/>
    <col min="9730" max="9730" width="4.7109375" style="221" customWidth="1"/>
    <col min="9731" max="9731" width="4.5703125" style="221" customWidth="1"/>
    <col min="9732" max="9732" width="7.85546875" style="221" customWidth="1"/>
    <col min="9733" max="9737" width="0" style="221" hidden="1" customWidth="1"/>
    <col min="9738" max="9743" width="7.140625" style="221" customWidth="1"/>
    <col min="9744" max="9984" width="9.140625" style="221"/>
    <col min="9985" max="9985" width="10.5703125" style="221" customWidth="1"/>
    <col min="9986" max="9986" width="4.7109375" style="221" customWidth="1"/>
    <col min="9987" max="9987" width="4.5703125" style="221" customWidth="1"/>
    <col min="9988" max="9988" width="7.85546875" style="221" customWidth="1"/>
    <col min="9989" max="9993" width="0" style="221" hidden="1" customWidth="1"/>
    <col min="9994" max="9999" width="7.140625" style="221" customWidth="1"/>
    <col min="10000" max="10240" width="9.140625" style="221"/>
    <col min="10241" max="10241" width="10.5703125" style="221" customWidth="1"/>
    <col min="10242" max="10242" width="4.7109375" style="221" customWidth="1"/>
    <col min="10243" max="10243" width="4.5703125" style="221" customWidth="1"/>
    <col min="10244" max="10244" width="7.85546875" style="221" customWidth="1"/>
    <col min="10245" max="10249" width="0" style="221" hidden="1" customWidth="1"/>
    <col min="10250" max="10255" width="7.140625" style="221" customWidth="1"/>
    <col min="10256" max="10496" width="9.140625" style="221"/>
    <col min="10497" max="10497" width="10.5703125" style="221" customWidth="1"/>
    <col min="10498" max="10498" width="4.7109375" style="221" customWidth="1"/>
    <col min="10499" max="10499" width="4.5703125" style="221" customWidth="1"/>
    <col min="10500" max="10500" width="7.85546875" style="221" customWidth="1"/>
    <col min="10501" max="10505" width="0" style="221" hidden="1" customWidth="1"/>
    <col min="10506" max="10511" width="7.140625" style="221" customWidth="1"/>
    <col min="10512" max="10752" width="9.140625" style="221"/>
    <col min="10753" max="10753" width="10.5703125" style="221" customWidth="1"/>
    <col min="10754" max="10754" width="4.7109375" style="221" customWidth="1"/>
    <col min="10755" max="10755" width="4.5703125" style="221" customWidth="1"/>
    <col min="10756" max="10756" width="7.85546875" style="221" customWidth="1"/>
    <col min="10757" max="10761" width="0" style="221" hidden="1" customWidth="1"/>
    <col min="10762" max="10767" width="7.140625" style="221" customWidth="1"/>
    <col min="10768" max="11008" width="9.140625" style="221"/>
    <col min="11009" max="11009" width="10.5703125" style="221" customWidth="1"/>
    <col min="11010" max="11010" width="4.7109375" style="221" customWidth="1"/>
    <col min="11011" max="11011" width="4.5703125" style="221" customWidth="1"/>
    <col min="11012" max="11012" width="7.85546875" style="221" customWidth="1"/>
    <col min="11013" max="11017" width="0" style="221" hidden="1" customWidth="1"/>
    <col min="11018" max="11023" width="7.140625" style="221" customWidth="1"/>
    <col min="11024" max="11264" width="9.140625" style="221"/>
    <col min="11265" max="11265" width="10.5703125" style="221" customWidth="1"/>
    <col min="11266" max="11266" width="4.7109375" style="221" customWidth="1"/>
    <col min="11267" max="11267" width="4.5703125" style="221" customWidth="1"/>
    <col min="11268" max="11268" width="7.85546875" style="221" customWidth="1"/>
    <col min="11269" max="11273" width="0" style="221" hidden="1" customWidth="1"/>
    <col min="11274" max="11279" width="7.140625" style="221" customWidth="1"/>
    <col min="11280" max="11520" width="9.140625" style="221"/>
    <col min="11521" max="11521" width="10.5703125" style="221" customWidth="1"/>
    <col min="11522" max="11522" width="4.7109375" style="221" customWidth="1"/>
    <col min="11523" max="11523" width="4.5703125" style="221" customWidth="1"/>
    <col min="11524" max="11524" width="7.85546875" style="221" customWidth="1"/>
    <col min="11525" max="11529" width="0" style="221" hidden="1" customWidth="1"/>
    <col min="11530" max="11535" width="7.140625" style="221" customWidth="1"/>
    <col min="11536" max="11776" width="9.140625" style="221"/>
    <col min="11777" max="11777" width="10.5703125" style="221" customWidth="1"/>
    <col min="11778" max="11778" width="4.7109375" style="221" customWidth="1"/>
    <col min="11779" max="11779" width="4.5703125" style="221" customWidth="1"/>
    <col min="11780" max="11780" width="7.85546875" style="221" customWidth="1"/>
    <col min="11781" max="11785" width="0" style="221" hidden="1" customWidth="1"/>
    <col min="11786" max="11791" width="7.140625" style="221" customWidth="1"/>
    <col min="11792" max="12032" width="9.140625" style="221"/>
    <col min="12033" max="12033" width="10.5703125" style="221" customWidth="1"/>
    <col min="12034" max="12034" width="4.7109375" style="221" customWidth="1"/>
    <col min="12035" max="12035" width="4.5703125" style="221" customWidth="1"/>
    <col min="12036" max="12036" width="7.85546875" style="221" customWidth="1"/>
    <col min="12037" max="12041" width="0" style="221" hidden="1" customWidth="1"/>
    <col min="12042" max="12047" width="7.140625" style="221" customWidth="1"/>
    <col min="12048" max="12288" width="9.140625" style="221"/>
    <col min="12289" max="12289" width="10.5703125" style="221" customWidth="1"/>
    <col min="12290" max="12290" width="4.7109375" style="221" customWidth="1"/>
    <col min="12291" max="12291" width="4.5703125" style="221" customWidth="1"/>
    <col min="12292" max="12292" width="7.85546875" style="221" customWidth="1"/>
    <col min="12293" max="12297" width="0" style="221" hidden="1" customWidth="1"/>
    <col min="12298" max="12303" width="7.140625" style="221" customWidth="1"/>
    <col min="12304" max="12544" width="9.140625" style="221"/>
    <col min="12545" max="12545" width="10.5703125" style="221" customWidth="1"/>
    <col min="12546" max="12546" width="4.7109375" style="221" customWidth="1"/>
    <col min="12547" max="12547" width="4.5703125" style="221" customWidth="1"/>
    <col min="12548" max="12548" width="7.85546875" style="221" customWidth="1"/>
    <col min="12549" max="12553" width="0" style="221" hidden="1" customWidth="1"/>
    <col min="12554" max="12559" width="7.140625" style="221" customWidth="1"/>
    <col min="12560" max="12800" width="9.140625" style="221"/>
    <col min="12801" max="12801" width="10.5703125" style="221" customWidth="1"/>
    <col min="12802" max="12802" width="4.7109375" style="221" customWidth="1"/>
    <col min="12803" max="12803" width="4.5703125" style="221" customWidth="1"/>
    <col min="12804" max="12804" width="7.85546875" style="221" customWidth="1"/>
    <col min="12805" max="12809" width="0" style="221" hidden="1" customWidth="1"/>
    <col min="12810" max="12815" width="7.140625" style="221" customWidth="1"/>
    <col min="12816" max="13056" width="9.140625" style="221"/>
    <col min="13057" max="13057" width="10.5703125" style="221" customWidth="1"/>
    <col min="13058" max="13058" width="4.7109375" style="221" customWidth="1"/>
    <col min="13059" max="13059" width="4.5703125" style="221" customWidth="1"/>
    <col min="13060" max="13060" width="7.85546875" style="221" customWidth="1"/>
    <col min="13061" max="13065" width="0" style="221" hidden="1" customWidth="1"/>
    <col min="13066" max="13071" width="7.140625" style="221" customWidth="1"/>
    <col min="13072" max="13312" width="9.140625" style="221"/>
    <col min="13313" max="13313" width="10.5703125" style="221" customWidth="1"/>
    <col min="13314" max="13314" width="4.7109375" style="221" customWidth="1"/>
    <col min="13315" max="13315" width="4.5703125" style="221" customWidth="1"/>
    <col min="13316" max="13316" width="7.85546875" style="221" customWidth="1"/>
    <col min="13317" max="13321" width="0" style="221" hidden="1" customWidth="1"/>
    <col min="13322" max="13327" width="7.140625" style="221" customWidth="1"/>
    <col min="13328" max="13568" width="9.140625" style="221"/>
    <col min="13569" max="13569" width="10.5703125" style="221" customWidth="1"/>
    <col min="13570" max="13570" width="4.7109375" style="221" customWidth="1"/>
    <col min="13571" max="13571" width="4.5703125" style="221" customWidth="1"/>
    <col min="13572" max="13572" width="7.85546875" style="221" customWidth="1"/>
    <col min="13573" max="13577" width="0" style="221" hidden="1" customWidth="1"/>
    <col min="13578" max="13583" width="7.140625" style="221" customWidth="1"/>
    <col min="13584" max="13824" width="9.140625" style="221"/>
    <col min="13825" max="13825" width="10.5703125" style="221" customWidth="1"/>
    <col min="13826" max="13826" width="4.7109375" style="221" customWidth="1"/>
    <col min="13827" max="13827" width="4.5703125" style="221" customWidth="1"/>
    <col min="13828" max="13828" width="7.85546875" style="221" customWidth="1"/>
    <col min="13829" max="13833" width="0" style="221" hidden="1" customWidth="1"/>
    <col min="13834" max="13839" width="7.140625" style="221" customWidth="1"/>
    <col min="13840" max="14080" width="9.140625" style="221"/>
    <col min="14081" max="14081" width="10.5703125" style="221" customWidth="1"/>
    <col min="14082" max="14082" width="4.7109375" style="221" customWidth="1"/>
    <col min="14083" max="14083" width="4.5703125" style="221" customWidth="1"/>
    <col min="14084" max="14084" width="7.85546875" style="221" customWidth="1"/>
    <col min="14085" max="14089" width="0" style="221" hidden="1" customWidth="1"/>
    <col min="14090" max="14095" width="7.140625" style="221" customWidth="1"/>
    <col min="14096" max="14336" width="9.140625" style="221"/>
    <col min="14337" max="14337" width="10.5703125" style="221" customWidth="1"/>
    <col min="14338" max="14338" width="4.7109375" style="221" customWidth="1"/>
    <col min="14339" max="14339" width="4.5703125" style="221" customWidth="1"/>
    <col min="14340" max="14340" width="7.85546875" style="221" customWidth="1"/>
    <col min="14341" max="14345" width="0" style="221" hidden="1" customWidth="1"/>
    <col min="14346" max="14351" width="7.140625" style="221" customWidth="1"/>
    <col min="14352" max="14592" width="9.140625" style="221"/>
    <col min="14593" max="14593" width="10.5703125" style="221" customWidth="1"/>
    <col min="14594" max="14594" width="4.7109375" style="221" customWidth="1"/>
    <col min="14595" max="14595" width="4.5703125" style="221" customWidth="1"/>
    <col min="14596" max="14596" width="7.85546875" style="221" customWidth="1"/>
    <col min="14597" max="14601" width="0" style="221" hidden="1" customWidth="1"/>
    <col min="14602" max="14607" width="7.140625" style="221" customWidth="1"/>
    <col min="14608" max="14848" width="9.140625" style="221"/>
    <col min="14849" max="14849" width="10.5703125" style="221" customWidth="1"/>
    <col min="14850" max="14850" width="4.7109375" style="221" customWidth="1"/>
    <col min="14851" max="14851" width="4.5703125" style="221" customWidth="1"/>
    <col min="14852" max="14852" width="7.85546875" style="221" customWidth="1"/>
    <col min="14853" max="14857" width="0" style="221" hidden="1" customWidth="1"/>
    <col min="14858" max="14863" width="7.140625" style="221" customWidth="1"/>
    <col min="14864" max="15104" width="9.140625" style="221"/>
    <col min="15105" max="15105" width="10.5703125" style="221" customWidth="1"/>
    <col min="15106" max="15106" width="4.7109375" style="221" customWidth="1"/>
    <col min="15107" max="15107" width="4.5703125" style="221" customWidth="1"/>
    <col min="15108" max="15108" width="7.85546875" style="221" customWidth="1"/>
    <col min="15109" max="15113" width="0" style="221" hidden="1" customWidth="1"/>
    <col min="15114" max="15119" width="7.140625" style="221" customWidth="1"/>
    <col min="15120" max="15360" width="9.140625" style="221"/>
    <col min="15361" max="15361" width="10.5703125" style="221" customWidth="1"/>
    <col min="15362" max="15362" width="4.7109375" style="221" customWidth="1"/>
    <col min="15363" max="15363" width="4.5703125" style="221" customWidth="1"/>
    <col min="15364" max="15364" width="7.85546875" style="221" customWidth="1"/>
    <col min="15365" max="15369" width="0" style="221" hidden="1" customWidth="1"/>
    <col min="15370" max="15375" width="7.140625" style="221" customWidth="1"/>
    <col min="15376" max="15616" width="9.140625" style="221"/>
    <col min="15617" max="15617" width="10.5703125" style="221" customWidth="1"/>
    <col min="15618" max="15618" width="4.7109375" style="221" customWidth="1"/>
    <col min="15619" max="15619" width="4.5703125" style="221" customWidth="1"/>
    <col min="15620" max="15620" width="7.85546875" style="221" customWidth="1"/>
    <col min="15621" max="15625" width="0" style="221" hidden="1" customWidth="1"/>
    <col min="15626" max="15631" width="7.140625" style="221" customWidth="1"/>
    <col min="15632" max="15872" width="9.140625" style="221"/>
    <col min="15873" max="15873" width="10.5703125" style="221" customWidth="1"/>
    <col min="15874" max="15874" width="4.7109375" style="221" customWidth="1"/>
    <col min="15875" max="15875" width="4.5703125" style="221" customWidth="1"/>
    <col min="15876" max="15876" width="7.85546875" style="221" customWidth="1"/>
    <col min="15877" max="15881" width="0" style="221" hidden="1" customWidth="1"/>
    <col min="15882" max="15887" width="7.140625" style="221" customWidth="1"/>
    <col min="15888" max="16128" width="9.140625" style="221"/>
    <col min="16129" max="16129" width="10.5703125" style="221" customWidth="1"/>
    <col min="16130" max="16130" width="4.7109375" style="221" customWidth="1"/>
    <col min="16131" max="16131" width="4.5703125" style="221" customWidth="1"/>
    <col min="16132" max="16132" width="7.85546875" style="221" customWidth="1"/>
    <col min="16133" max="16137" width="0" style="221" hidden="1" customWidth="1"/>
    <col min="16138" max="16143" width="7.140625" style="221" customWidth="1"/>
    <col min="16144" max="16384" width="9.140625" style="221"/>
  </cols>
  <sheetData>
    <row r="1" spans="1:15" ht="15.75" customHeight="1">
      <c r="A1" s="575" t="s">
        <v>327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</row>
    <row r="2" spans="1:15">
      <c r="A2" s="222"/>
      <c r="B2" s="222"/>
      <c r="C2" s="222"/>
      <c r="K2" s="223"/>
    </row>
    <row r="3" spans="1:15" ht="12.75" customHeight="1">
      <c r="A3" s="576"/>
      <c r="B3" s="576"/>
      <c r="C3" s="577" t="s">
        <v>328</v>
      </c>
      <c r="D3" s="578" t="s">
        <v>329</v>
      </c>
      <c r="E3" s="578" t="s">
        <v>330</v>
      </c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1:15" ht="26.25" customHeight="1">
      <c r="A4" s="576"/>
      <c r="B4" s="576"/>
      <c r="C4" s="577"/>
      <c r="D4" s="578"/>
      <c r="E4" s="224" t="s">
        <v>331</v>
      </c>
      <c r="F4" s="224" t="s">
        <v>332</v>
      </c>
      <c r="G4" s="224" t="s">
        <v>333</v>
      </c>
      <c r="H4" s="224" t="s">
        <v>334</v>
      </c>
      <c r="I4" s="224" t="s">
        <v>335</v>
      </c>
      <c r="J4" s="224" t="s">
        <v>336</v>
      </c>
      <c r="K4" s="224" t="s">
        <v>337</v>
      </c>
      <c r="L4" s="224" t="s">
        <v>338</v>
      </c>
      <c r="M4" s="224" t="s">
        <v>339</v>
      </c>
      <c r="N4" s="224" t="s">
        <v>340</v>
      </c>
      <c r="O4" s="224" t="s">
        <v>341</v>
      </c>
    </row>
    <row r="5" spans="1:15" ht="14.25" customHeight="1">
      <c r="A5" s="225" t="s">
        <v>342</v>
      </c>
      <c r="B5" s="225"/>
      <c r="C5" s="225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</row>
    <row r="6" spans="1:15" ht="14.25" customHeight="1">
      <c r="A6" s="225" t="s">
        <v>343</v>
      </c>
      <c r="B6" s="225"/>
      <c r="C6" s="225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</row>
    <row r="7" spans="1:15" ht="14.25" customHeight="1">
      <c r="A7" s="574" t="s">
        <v>344</v>
      </c>
      <c r="B7" s="209" t="s">
        <v>345</v>
      </c>
      <c r="C7" s="209" t="s">
        <v>346</v>
      </c>
      <c r="D7" s="226">
        <v>1386.4583</v>
      </c>
      <c r="E7" s="226">
        <v>1257.6923000000002</v>
      </c>
      <c r="F7" s="226">
        <v>1257.6923000000002</v>
      </c>
      <c r="G7" s="226">
        <v>1374.1818000000001</v>
      </c>
      <c r="H7" s="226">
        <v>1374.1818000000001</v>
      </c>
      <c r="I7" s="226">
        <v>1374.1818000000001</v>
      </c>
      <c r="J7" s="226">
        <v>1394.8</v>
      </c>
      <c r="K7" s="226">
        <v>1394.8</v>
      </c>
      <c r="L7" s="226">
        <v>1440.8</v>
      </c>
      <c r="M7" s="226">
        <v>1438.7</v>
      </c>
      <c r="N7" s="226">
        <v>1421.5</v>
      </c>
      <c r="O7" s="226">
        <v>1457.7</v>
      </c>
    </row>
    <row r="8" spans="1:15" ht="14.25" customHeight="1">
      <c r="A8" s="574"/>
      <c r="B8" s="209" t="s">
        <v>347</v>
      </c>
      <c r="C8" s="209" t="s">
        <v>346</v>
      </c>
      <c r="D8" s="226">
        <v>1139.5833</v>
      </c>
      <c r="E8" s="226">
        <v>1036.9231</v>
      </c>
      <c r="F8" s="226">
        <v>1036.9231</v>
      </c>
      <c r="G8" s="226">
        <v>1115</v>
      </c>
      <c r="H8" s="226">
        <v>1115</v>
      </c>
      <c r="I8" s="226">
        <v>1115</v>
      </c>
      <c r="J8" s="226">
        <v>1156.3</v>
      </c>
      <c r="K8" s="226">
        <v>1156.3</v>
      </c>
      <c r="L8" s="226">
        <v>1139.5999999999999</v>
      </c>
      <c r="M8" s="226">
        <v>1123.0999999999999</v>
      </c>
      <c r="N8" s="226">
        <v>1150.5999999999999</v>
      </c>
      <c r="O8" s="226">
        <v>1186.5</v>
      </c>
    </row>
    <row r="9" spans="1:15" ht="14.25" customHeight="1">
      <c r="A9" s="574" t="s">
        <v>348</v>
      </c>
      <c r="B9" s="209" t="s">
        <v>345</v>
      </c>
      <c r="C9" s="209" t="s">
        <v>346</v>
      </c>
      <c r="D9" s="226">
        <v>817</v>
      </c>
      <c r="E9" s="226">
        <v>679.23080000000004</v>
      </c>
      <c r="F9" s="226">
        <v>679.23080000000004</v>
      </c>
      <c r="G9" s="226">
        <v>823.44</v>
      </c>
      <c r="H9" s="226">
        <v>823.44</v>
      </c>
      <c r="I9" s="226">
        <v>823.44</v>
      </c>
      <c r="J9" s="226">
        <v>817</v>
      </c>
      <c r="K9" s="226">
        <v>817</v>
      </c>
      <c r="L9" s="226">
        <v>791.7</v>
      </c>
      <c r="M9" s="226">
        <v>780.8</v>
      </c>
      <c r="N9" s="226">
        <v>809</v>
      </c>
      <c r="O9" s="226">
        <v>831.5</v>
      </c>
    </row>
    <row r="10" spans="1:15" ht="14.25" customHeight="1">
      <c r="A10" s="574"/>
      <c r="B10" s="209" t="s">
        <v>347</v>
      </c>
      <c r="C10" s="209" t="s">
        <v>346</v>
      </c>
      <c r="D10" s="226">
        <v>790.90909999999997</v>
      </c>
      <c r="E10" s="226">
        <v>707.69230000000005</v>
      </c>
      <c r="F10" s="226">
        <v>707.69230000000005</v>
      </c>
      <c r="G10" s="226">
        <v>801.5</v>
      </c>
      <c r="H10" s="226">
        <v>801.5</v>
      </c>
      <c r="I10" s="226">
        <v>801.5</v>
      </c>
      <c r="J10" s="226">
        <v>790.9</v>
      </c>
      <c r="K10" s="226">
        <v>790.9</v>
      </c>
      <c r="L10" s="226">
        <v>772.7</v>
      </c>
      <c r="M10" s="226">
        <v>769.2</v>
      </c>
      <c r="N10" s="226">
        <v>789.5</v>
      </c>
      <c r="O10" s="226">
        <v>805.8</v>
      </c>
    </row>
    <row r="11" spans="1:15" ht="14.25" customHeight="1">
      <c r="A11" s="217" t="s">
        <v>349</v>
      </c>
      <c r="B11" s="209"/>
      <c r="C11" s="209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</row>
    <row r="12" spans="1:15" ht="15" customHeight="1">
      <c r="A12" s="574" t="s">
        <v>344</v>
      </c>
      <c r="B12" s="209" t="s">
        <v>345</v>
      </c>
      <c r="C12" s="209" t="s">
        <v>346</v>
      </c>
      <c r="D12" s="226">
        <v>982.14290000000005</v>
      </c>
      <c r="E12" s="228">
        <v>888</v>
      </c>
      <c r="F12" s="228">
        <v>888</v>
      </c>
      <c r="G12" s="228">
        <v>996.15380000000005</v>
      </c>
      <c r="H12" s="228">
        <v>996.15380000000005</v>
      </c>
      <c r="I12" s="228">
        <v>996.15380000000005</v>
      </c>
      <c r="J12" s="226">
        <v>967.9</v>
      </c>
      <c r="K12" s="226">
        <v>967.9</v>
      </c>
      <c r="L12" s="226">
        <v>876.8</v>
      </c>
      <c r="M12" s="226">
        <v>923.3</v>
      </c>
      <c r="N12" s="226">
        <v>937.2</v>
      </c>
      <c r="O12" s="226">
        <v>919.6</v>
      </c>
    </row>
    <row r="13" spans="1:15" ht="15" customHeight="1">
      <c r="A13" s="574"/>
      <c r="B13" s="209" t="s">
        <v>347</v>
      </c>
      <c r="C13" s="209" t="s">
        <v>346</v>
      </c>
      <c r="D13" s="226">
        <v>926.92309999999998</v>
      </c>
      <c r="E13" s="228">
        <v>811.5385</v>
      </c>
      <c r="F13" s="228">
        <v>811.5385</v>
      </c>
      <c r="G13" s="228">
        <v>958.33330000000001</v>
      </c>
      <c r="H13" s="228">
        <v>958.33330000000001</v>
      </c>
      <c r="I13" s="228">
        <v>958.33330000000001</v>
      </c>
      <c r="J13" s="226">
        <v>926.9</v>
      </c>
      <c r="K13" s="226">
        <v>926.9</v>
      </c>
      <c r="L13" s="226">
        <v>846.2</v>
      </c>
      <c r="M13" s="226">
        <v>896.2</v>
      </c>
      <c r="N13" s="226">
        <v>604.1</v>
      </c>
      <c r="O13" s="226">
        <v>891.1</v>
      </c>
    </row>
    <row r="14" spans="1:15" ht="15" customHeight="1">
      <c r="A14" s="574" t="s">
        <v>348</v>
      </c>
      <c r="B14" s="209" t="s">
        <v>345</v>
      </c>
      <c r="C14" s="209" t="s">
        <v>346</v>
      </c>
      <c r="D14" s="226">
        <v>709.23080000000004</v>
      </c>
      <c r="E14" s="228">
        <v>596.15380000000005</v>
      </c>
      <c r="F14" s="228">
        <v>596.15380000000005</v>
      </c>
      <c r="G14" s="228">
        <v>758.16669999999999</v>
      </c>
      <c r="H14" s="228">
        <v>758.16669999999999</v>
      </c>
      <c r="I14" s="228">
        <v>758.16669999999999</v>
      </c>
      <c r="J14" s="226">
        <v>701.5</v>
      </c>
      <c r="K14" s="226">
        <v>701.5</v>
      </c>
      <c r="L14" s="226">
        <v>648.1</v>
      </c>
      <c r="M14" s="226">
        <v>665.4</v>
      </c>
      <c r="N14" s="226">
        <v>681.8</v>
      </c>
      <c r="O14" s="226">
        <v>673.6</v>
      </c>
    </row>
    <row r="15" spans="1:15" ht="15" customHeight="1">
      <c r="A15" s="574"/>
      <c r="B15" s="209" t="s">
        <v>347</v>
      </c>
      <c r="C15" s="209" t="s">
        <v>346</v>
      </c>
      <c r="D15" s="226">
        <v>708.07690000000002</v>
      </c>
      <c r="E15" s="228">
        <v>573.07690000000002</v>
      </c>
      <c r="F15" s="228">
        <v>573.07690000000002</v>
      </c>
      <c r="G15" s="228">
        <v>775.72730000000001</v>
      </c>
      <c r="H15" s="228">
        <v>775.72730000000001</v>
      </c>
      <c r="I15" s="228">
        <v>775.72730000000001</v>
      </c>
      <c r="J15" s="226">
        <v>696.5</v>
      </c>
      <c r="K15" s="226">
        <v>696.5</v>
      </c>
      <c r="L15" s="226">
        <v>646.5</v>
      </c>
      <c r="M15" s="226">
        <v>648.29999999999995</v>
      </c>
      <c r="N15" s="226">
        <v>672.3</v>
      </c>
      <c r="O15" s="226">
        <v>665</v>
      </c>
    </row>
    <row r="16" spans="1:15" ht="15.75" customHeight="1">
      <c r="A16" s="217" t="s">
        <v>350</v>
      </c>
      <c r="B16" s="209"/>
      <c r="C16" s="209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</row>
    <row r="17" spans="1:15" ht="21.75" customHeight="1">
      <c r="A17" s="574" t="s">
        <v>351</v>
      </c>
      <c r="B17" s="209" t="s">
        <v>345</v>
      </c>
      <c r="C17" s="209" t="s">
        <v>346</v>
      </c>
      <c r="D17" s="228">
        <v>1300</v>
      </c>
      <c r="E17" s="228">
        <v>1242.3076999999998</v>
      </c>
      <c r="F17" s="228">
        <v>1242.3076999999998</v>
      </c>
      <c r="G17" s="228">
        <v>1331.9167</v>
      </c>
      <c r="H17" s="228">
        <v>1331.9167</v>
      </c>
      <c r="I17" s="228">
        <v>1331.9167</v>
      </c>
      <c r="J17" s="228">
        <v>1300</v>
      </c>
      <c r="K17" s="228">
        <v>1300</v>
      </c>
      <c r="L17" s="228">
        <v>1200</v>
      </c>
      <c r="M17" s="228">
        <v>1270</v>
      </c>
      <c r="N17" s="228">
        <v>1283.8</v>
      </c>
      <c r="O17" s="228">
        <v>1346.1</v>
      </c>
    </row>
    <row r="18" spans="1:15" ht="18.75" customHeight="1">
      <c r="A18" s="574"/>
      <c r="B18" s="209" t="s">
        <v>347</v>
      </c>
      <c r="C18" s="209" t="s">
        <v>346</v>
      </c>
      <c r="D18" s="228">
        <v>1152.0999999999999</v>
      </c>
      <c r="E18" s="228">
        <v>1125</v>
      </c>
      <c r="F18" s="228">
        <v>1125</v>
      </c>
      <c r="G18" s="228">
        <v>1201.4545000000001</v>
      </c>
      <c r="H18" s="228">
        <v>1201.4545000000001</v>
      </c>
      <c r="I18" s="228">
        <v>1201.4545000000001</v>
      </c>
      <c r="J18" s="228">
        <v>1152.0999999999999</v>
      </c>
      <c r="K18" s="228">
        <v>1152.0999999999999</v>
      </c>
      <c r="L18" s="228">
        <v>1106.3</v>
      </c>
      <c r="M18" s="228">
        <v>1091.7</v>
      </c>
      <c r="N18" s="228">
        <v>1126.8</v>
      </c>
      <c r="O18" s="228">
        <v>1115.4000000000001</v>
      </c>
    </row>
    <row r="19" spans="1:15" ht="15.75" customHeight="1">
      <c r="A19" s="574" t="s">
        <v>348</v>
      </c>
      <c r="B19" s="209" t="s">
        <v>345</v>
      </c>
      <c r="C19" s="209" t="s">
        <v>346</v>
      </c>
      <c r="D19" s="228">
        <v>933.3</v>
      </c>
      <c r="E19" s="228">
        <v>792.30769999999995</v>
      </c>
      <c r="F19" s="228">
        <v>792.30769999999995</v>
      </c>
      <c r="G19" s="228">
        <v>937.8818</v>
      </c>
      <c r="H19" s="228">
        <v>937.8818</v>
      </c>
      <c r="I19" s="228">
        <v>937.8818</v>
      </c>
      <c r="J19" s="228">
        <v>933.3</v>
      </c>
      <c r="K19" s="228">
        <v>933.3</v>
      </c>
      <c r="L19" s="228">
        <v>895.8</v>
      </c>
      <c r="M19" s="228">
        <v>889.3</v>
      </c>
      <c r="N19" s="228">
        <v>916.5</v>
      </c>
      <c r="O19" s="228">
        <v>954.2</v>
      </c>
    </row>
    <row r="20" spans="1:15" ht="15.75" customHeight="1">
      <c r="A20" s="574"/>
      <c r="B20" s="209" t="s">
        <v>347</v>
      </c>
      <c r="C20" s="209" t="s">
        <v>346</v>
      </c>
      <c r="D20" s="228">
        <v>830.8</v>
      </c>
      <c r="E20" s="228">
        <v>761.5385</v>
      </c>
      <c r="F20" s="228">
        <v>761.5385</v>
      </c>
      <c r="G20" s="228">
        <v>878.79090000000008</v>
      </c>
      <c r="H20" s="228">
        <v>878.79090000000008</v>
      </c>
      <c r="I20" s="228">
        <v>878.79090000000008</v>
      </c>
      <c r="J20" s="228">
        <v>830.8</v>
      </c>
      <c r="K20" s="228">
        <v>830.8</v>
      </c>
      <c r="L20" s="228">
        <v>836.5</v>
      </c>
      <c r="M20" s="228">
        <v>803.8</v>
      </c>
      <c r="N20" s="228">
        <v>825.3</v>
      </c>
      <c r="O20" s="228">
        <v>854.2</v>
      </c>
    </row>
    <row r="21" spans="1:15" ht="15.75" customHeight="1">
      <c r="A21" s="574" t="s">
        <v>352</v>
      </c>
      <c r="B21" s="209" t="s">
        <v>345</v>
      </c>
      <c r="C21" s="209" t="s">
        <v>346</v>
      </c>
      <c r="D21" s="228">
        <v>212.33329999999998</v>
      </c>
      <c r="E21" s="228">
        <v>197.33329999999998</v>
      </c>
      <c r="F21" s="228">
        <v>197.33329999999998</v>
      </c>
      <c r="G21" s="228">
        <v>220.5333</v>
      </c>
      <c r="H21" s="228">
        <v>220.5333</v>
      </c>
      <c r="I21" s="228">
        <v>220.5333</v>
      </c>
      <c r="J21" s="228">
        <v>212.3</v>
      </c>
      <c r="K21" s="228">
        <v>212.3</v>
      </c>
      <c r="L21" s="228">
        <v>212.7</v>
      </c>
      <c r="M21" s="228">
        <v>198</v>
      </c>
      <c r="N21" s="228">
        <v>206</v>
      </c>
      <c r="O21" s="228">
        <v>194.3</v>
      </c>
    </row>
    <row r="22" spans="1:15" ht="15.75" customHeight="1">
      <c r="A22" s="574"/>
      <c r="B22" s="209" t="s">
        <v>347</v>
      </c>
      <c r="C22" s="209" t="s">
        <v>346</v>
      </c>
      <c r="D22" s="228">
        <v>159.6429</v>
      </c>
      <c r="E22" s="228">
        <v>162</v>
      </c>
      <c r="F22" s="228">
        <v>162</v>
      </c>
      <c r="G22" s="228">
        <v>159.36150000000001</v>
      </c>
      <c r="H22" s="228">
        <v>159.36150000000001</v>
      </c>
      <c r="I22" s="228">
        <v>159.36150000000001</v>
      </c>
      <c r="J22" s="228">
        <v>159.6</v>
      </c>
      <c r="K22" s="228">
        <v>159.6</v>
      </c>
      <c r="L22" s="228">
        <v>152.80000000000001</v>
      </c>
      <c r="M22" s="228">
        <v>146</v>
      </c>
      <c r="N22" s="228">
        <v>151.80000000000001</v>
      </c>
      <c r="O22" s="228">
        <v>137.5</v>
      </c>
    </row>
    <row r="23" spans="1:15" ht="15.75" customHeight="1">
      <c r="A23" s="574" t="s">
        <v>353</v>
      </c>
      <c r="B23" s="209" t="s">
        <v>345</v>
      </c>
      <c r="C23" s="209" t="s">
        <v>346</v>
      </c>
      <c r="D23" s="228">
        <v>151.07139999999998</v>
      </c>
      <c r="E23" s="228">
        <v>141.33329999999998</v>
      </c>
      <c r="F23" s="228">
        <v>141.33329999999998</v>
      </c>
      <c r="G23" s="228">
        <v>160.41670000000002</v>
      </c>
      <c r="H23" s="228">
        <v>160.41670000000002</v>
      </c>
      <c r="I23" s="228">
        <v>160.41670000000002</v>
      </c>
      <c r="J23" s="228">
        <v>151.1</v>
      </c>
      <c r="K23" s="228">
        <v>151.1</v>
      </c>
      <c r="L23" s="228">
        <v>151.30000000000001</v>
      </c>
      <c r="M23" s="228">
        <v>140.30000000000001</v>
      </c>
      <c r="N23" s="228">
        <v>114.1</v>
      </c>
      <c r="O23" s="228">
        <v>131</v>
      </c>
    </row>
    <row r="24" spans="1:15" ht="15.75" customHeight="1">
      <c r="A24" s="574"/>
      <c r="B24" s="209" t="s">
        <v>347</v>
      </c>
      <c r="C24" s="209" t="s">
        <v>346</v>
      </c>
      <c r="D24" s="228">
        <v>108.54169999999999</v>
      </c>
      <c r="E24" s="228">
        <v>105.33330000000001</v>
      </c>
      <c r="F24" s="228">
        <v>105.33330000000001</v>
      </c>
      <c r="G24" s="228">
        <v>116.66669999999999</v>
      </c>
      <c r="H24" s="228">
        <v>116.66669999999999</v>
      </c>
      <c r="I24" s="228">
        <v>116.66669999999999</v>
      </c>
      <c r="J24" s="228">
        <v>108.5</v>
      </c>
      <c r="K24" s="228">
        <v>108.5</v>
      </c>
      <c r="L24" s="228">
        <v>114.6</v>
      </c>
      <c r="M24" s="228">
        <v>102.5</v>
      </c>
      <c r="N24" s="228">
        <v>112.6</v>
      </c>
      <c r="O24" s="228">
        <v>93</v>
      </c>
    </row>
    <row r="25" spans="1:15" ht="15.75" customHeight="1">
      <c r="A25" s="225" t="s">
        <v>354</v>
      </c>
      <c r="B25" s="229"/>
      <c r="C25" s="229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</row>
    <row r="26" spans="1:15" ht="15.75" customHeight="1">
      <c r="A26" s="581" t="s">
        <v>355</v>
      </c>
      <c r="B26" s="581"/>
      <c r="C26" s="209" t="s">
        <v>356</v>
      </c>
      <c r="D26" s="230" t="s">
        <v>357</v>
      </c>
      <c r="E26" s="230" t="s">
        <v>357</v>
      </c>
      <c r="F26" s="230" t="s">
        <v>357</v>
      </c>
      <c r="G26" s="230" t="s">
        <v>357</v>
      </c>
      <c r="H26" s="230" t="s">
        <v>357</v>
      </c>
      <c r="I26" s="230" t="s">
        <v>357</v>
      </c>
      <c r="J26" s="230" t="s">
        <v>357</v>
      </c>
      <c r="K26" s="230" t="s">
        <v>357</v>
      </c>
      <c r="L26" s="230" t="s">
        <v>357</v>
      </c>
      <c r="M26" s="230" t="s">
        <v>357</v>
      </c>
      <c r="N26" s="230" t="s">
        <v>357</v>
      </c>
      <c r="O26" s="230" t="s">
        <v>357</v>
      </c>
    </row>
    <row r="27" spans="1:15" ht="16.5" customHeight="1">
      <c r="A27" s="581" t="s">
        <v>358</v>
      </c>
      <c r="B27" s="581"/>
      <c r="C27" s="209" t="s">
        <v>356</v>
      </c>
      <c r="D27" s="227" t="s">
        <v>357</v>
      </c>
      <c r="E27" s="227">
        <v>55.3</v>
      </c>
      <c r="F27" s="227">
        <v>58.7</v>
      </c>
      <c r="G27" s="227">
        <v>85</v>
      </c>
      <c r="H27" s="227">
        <v>75</v>
      </c>
      <c r="I27" s="227">
        <v>65</v>
      </c>
      <c r="J27" s="227" t="s">
        <v>357</v>
      </c>
      <c r="K27" s="227">
        <v>75</v>
      </c>
      <c r="L27" s="227">
        <v>52.8</v>
      </c>
      <c r="M27" s="227">
        <v>49.3</v>
      </c>
      <c r="N27" s="227">
        <v>49.3</v>
      </c>
      <c r="O27" s="227">
        <v>49</v>
      </c>
    </row>
    <row r="28" spans="1:15" ht="16.5" customHeight="1">
      <c r="A28" s="581" t="s">
        <v>359</v>
      </c>
      <c r="B28" s="581"/>
      <c r="C28" s="220" t="s">
        <v>360</v>
      </c>
      <c r="D28" s="227">
        <v>15</v>
      </c>
      <c r="E28" s="227">
        <v>17.3</v>
      </c>
      <c r="F28" s="227">
        <v>17.3</v>
      </c>
      <c r="G28" s="227">
        <v>16.3</v>
      </c>
      <c r="H28" s="227">
        <v>16.3</v>
      </c>
      <c r="I28" s="227">
        <v>18</v>
      </c>
      <c r="J28" s="227">
        <v>16.3</v>
      </c>
      <c r="K28" s="227">
        <v>16.3</v>
      </c>
      <c r="L28" s="227">
        <v>19</v>
      </c>
      <c r="M28" s="227">
        <v>20</v>
      </c>
      <c r="N28" s="227">
        <v>20</v>
      </c>
      <c r="O28" s="227">
        <v>19.3</v>
      </c>
    </row>
    <row r="29" spans="1:15" ht="16.5" customHeight="1">
      <c r="A29" s="581" t="s">
        <v>361</v>
      </c>
      <c r="B29" s="581"/>
      <c r="C29" s="220" t="s">
        <v>360</v>
      </c>
      <c r="D29" s="227">
        <v>33</v>
      </c>
      <c r="E29" s="227">
        <v>30</v>
      </c>
      <c r="F29" s="227">
        <v>30</v>
      </c>
      <c r="G29" s="227">
        <v>25.7</v>
      </c>
      <c r="H29" s="227">
        <v>25.7</v>
      </c>
      <c r="I29" s="227">
        <v>25.7</v>
      </c>
      <c r="J29" s="227">
        <v>40</v>
      </c>
      <c r="K29" s="227">
        <v>40</v>
      </c>
      <c r="L29" s="227">
        <v>23.5</v>
      </c>
      <c r="M29" s="227">
        <v>24</v>
      </c>
      <c r="N29" s="227">
        <v>24</v>
      </c>
      <c r="O29" s="227">
        <v>25</v>
      </c>
    </row>
    <row r="30" spans="1:15" ht="21" customHeight="1">
      <c r="A30" s="574" t="s">
        <v>362</v>
      </c>
      <c r="B30" s="574"/>
      <c r="C30" s="231" t="s">
        <v>360</v>
      </c>
      <c r="D30" s="227">
        <v>23.3</v>
      </c>
      <c r="E30" s="227">
        <v>26.6</v>
      </c>
      <c r="F30" s="227">
        <v>26</v>
      </c>
      <c r="G30" s="227">
        <v>25</v>
      </c>
      <c r="H30" s="227">
        <v>25</v>
      </c>
      <c r="I30" s="227">
        <v>25</v>
      </c>
      <c r="J30" s="227">
        <v>25</v>
      </c>
      <c r="K30" s="227">
        <v>25</v>
      </c>
      <c r="L30" s="227">
        <v>24.3</v>
      </c>
      <c r="M30" s="227">
        <v>22.3</v>
      </c>
      <c r="N30" s="227">
        <v>23</v>
      </c>
      <c r="O30" s="227">
        <v>23</v>
      </c>
    </row>
    <row r="31" spans="1:15" ht="21" customHeight="1">
      <c r="A31" s="574" t="s">
        <v>363</v>
      </c>
      <c r="B31" s="574"/>
      <c r="C31" s="231" t="s">
        <v>360</v>
      </c>
      <c r="D31" s="227">
        <v>33.299999999999997</v>
      </c>
      <c r="E31" s="227">
        <v>27.6</v>
      </c>
      <c r="F31" s="227">
        <v>31.7</v>
      </c>
      <c r="G31" s="227">
        <v>30</v>
      </c>
      <c r="H31" s="227">
        <v>30</v>
      </c>
      <c r="I31" s="227">
        <v>30</v>
      </c>
      <c r="J31" s="227">
        <v>41.7</v>
      </c>
      <c r="K31" s="227">
        <v>41.7</v>
      </c>
      <c r="L31" s="227">
        <v>32</v>
      </c>
      <c r="M31" s="227">
        <v>30</v>
      </c>
      <c r="N31" s="227">
        <v>29.5</v>
      </c>
      <c r="O31" s="227">
        <v>29.3</v>
      </c>
    </row>
    <row r="32" spans="1:15" ht="21" customHeight="1">
      <c r="A32" s="574" t="s">
        <v>364</v>
      </c>
      <c r="B32" s="574"/>
      <c r="C32" s="231" t="s">
        <v>360</v>
      </c>
      <c r="D32" s="227">
        <v>6.7</v>
      </c>
      <c r="E32" s="227">
        <v>10</v>
      </c>
      <c r="F32" s="227">
        <v>8</v>
      </c>
      <c r="G32" s="227">
        <v>5</v>
      </c>
      <c r="H32" s="227">
        <v>5</v>
      </c>
      <c r="I32" s="227">
        <v>5</v>
      </c>
      <c r="J32" s="227">
        <v>5</v>
      </c>
      <c r="K32" s="227">
        <v>5</v>
      </c>
      <c r="L32" s="227">
        <v>5.3</v>
      </c>
      <c r="M32" s="227">
        <v>1.5</v>
      </c>
      <c r="N32" s="227">
        <v>1</v>
      </c>
      <c r="O32" s="227">
        <v>1</v>
      </c>
    </row>
    <row r="33" spans="1:15" ht="21" customHeight="1">
      <c r="A33" s="574" t="s">
        <v>365</v>
      </c>
      <c r="B33" s="574"/>
      <c r="C33" s="224" t="s">
        <v>360</v>
      </c>
      <c r="D33" s="227">
        <v>21.3</v>
      </c>
      <c r="E33" s="227">
        <v>30</v>
      </c>
      <c r="F33" s="227">
        <v>32</v>
      </c>
      <c r="G33" s="227">
        <v>31.3</v>
      </c>
      <c r="H33" s="227" t="s">
        <v>357</v>
      </c>
      <c r="I33" s="227" t="s">
        <v>357</v>
      </c>
      <c r="J33" s="227">
        <v>25</v>
      </c>
      <c r="K33" s="227">
        <v>25</v>
      </c>
      <c r="L33" s="227">
        <v>10</v>
      </c>
      <c r="M33" s="232" t="s">
        <v>357</v>
      </c>
      <c r="N33" s="232" t="s">
        <v>357</v>
      </c>
      <c r="O33" s="232" t="s">
        <v>357</v>
      </c>
    </row>
    <row r="34" spans="1:15">
      <c r="C34" s="233"/>
      <c r="K34" s="223"/>
    </row>
    <row r="35" spans="1:15">
      <c r="C35" s="233"/>
      <c r="K35" s="223"/>
    </row>
    <row r="36" spans="1:15">
      <c r="A36" s="579"/>
      <c r="B36" s="580"/>
      <c r="C36" s="580"/>
      <c r="D36" s="580"/>
      <c r="E36" s="580"/>
      <c r="F36" s="580"/>
      <c r="G36" s="580"/>
      <c r="H36" s="580"/>
      <c r="I36" s="580"/>
      <c r="J36" s="580"/>
      <c r="K36" s="580"/>
    </row>
    <row r="37" spans="1:15">
      <c r="B37" s="222"/>
      <c r="K37" s="223"/>
    </row>
    <row r="38" spans="1:15">
      <c r="K38" s="223"/>
    </row>
    <row r="39" spans="1:15">
      <c r="K39" s="223"/>
    </row>
    <row r="40" spans="1:15">
      <c r="K40" s="223"/>
    </row>
    <row r="41" spans="1:15">
      <c r="K41" s="223"/>
    </row>
    <row r="42" spans="1:15">
      <c r="K42" s="223"/>
    </row>
  </sheetData>
  <mergeCells count="22">
    <mergeCell ref="A31:B31"/>
    <mergeCell ref="A32:B32"/>
    <mergeCell ref="A33:B33"/>
    <mergeCell ref="A36:K36"/>
    <mergeCell ref="A23:A24"/>
    <mergeCell ref="A26:B26"/>
    <mergeCell ref="A27:B27"/>
    <mergeCell ref="A28:B28"/>
    <mergeCell ref="A29:B29"/>
    <mergeCell ref="A30:B30"/>
    <mergeCell ref="A21:A22"/>
    <mergeCell ref="A1:N1"/>
    <mergeCell ref="A3:B4"/>
    <mergeCell ref="C3:C4"/>
    <mergeCell ref="D3:D4"/>
    <mergeCell ref="E3:O3"/>
    <mergeCell ref="A7:A8"/>
    <mergeCell ref="A9:A10"/>
    <mergeCell ref="A12:A13"/>
    <mergeCell ref="A14:A15"/>
    <mergeCell ref="A17:A18"/>
    <mergeCell ref="A19:A2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K16" sqref="K16"/>
    </sheetView>
  </sheetViews>
  <sheetFormatPr defaultRowHeight="15"/>
  <sheetData>
    <row r="1" spans="1:13" ht="15.75">
      <c r="A1" s="582" t="s">
        <v>366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</row>
    <row r="2" spans="1:13">
      <c r="A2" s="55" t="s">
        <v>186</v>
      </c>
      <c r="B2" s="55"/>
      <c r="C2" s="55"/>
      <c r="D2" s="234"/>
      <c r="E2" s="234"/>
      <c r="F2" s="234"/>
      <c r="G2" s="234"/>
      <c r="H2" s="234"/>
      <c r="I2" s="234"/>
      <c r="J2" s="234"/>
      <c r="K2" s="234"/>
      <c r="L2" s="234"/>
      <c r="M2" s="59"/>
    </row>
    <row r="3" spans="1:13">
      <c r="A3" s="472" t="s">
        <v>367</v>
      </c>
      <c r="B3" s="584" t="s">
        <v>368</v>
      </c>
      <c r="C3" s="585"/>
      <c r="D3" s="584" t="s">
        <v>369</v>
      </c>
      <c r="E3" s="585"/>
      <c r="F3" s="584" t="s">
        <v>370</v>
      </c>
      <c r="G3" s="585"/>
      <c r="H3" s="584" t="s">
        <v>371</v>
      </c>
      <c r="I3" s="585"/>
      <c r="J3" s="584" t="s">
        <v>372</v>
      </c>
      <c r="K3" s="585"/>
      <c r="L3" s="584" t="s">
        <v>373</v>
      </c>
      <c r="M3" s="585"/>
    </row>
    <row r="4" spans="1:13">
      <c r="A4" s="583"/>
      <c r="B4" s="235">
        <v>2014</v>
      </c>
      <c r="C4" s="235">
        <v>2015</v>
      </c>
      <c r="D4" s="235">
        <v>2014</v>
      </c>
      <c r="E4" s="235">
        <v>2015</v>
      </c>
      <c r="F4" s="235">
        <v>2014</v>
      </c>
      <c r="G4" s="235">
        <v>2015</v>
      </c>
      <c r="H4" s="235">
        <v>2014</v>
      </c>
      <c r="I4" s="235">
        <v>2015</v>
      </c>
      <c r="J4" s="235">
        <v>2014</v>
      </c>
      <c r="K4" s="235">
        <v>2015</v>
      </c>
      <c r="L4" s="235">
        <v>2014</v>
      </c>
      <c r="M4" s="235">
        <v>2015</v>
      </c>
    </row>
    <row r="5" spans="1:13">
      <c r="A5" s="236" t="s">
        <v>50</v>
      </c>
      <c r="B5" s="237">
        <v>1</v>
      </c>
      <c r="C5" s="237">
        <v>17</v>
      </c>
      <c r="D5" s="237">
        <v>1</v>
      </c>
      <c r="E5" s="237">
        <v>2</v>
      </c>
      <c r="F5" s="238">
        <v>10</v>
      </c>
      <c r="G5" s="238">
        <v>5</v>
      </c>
      <c r="H5" s="238">
        <v>2</v>
      </c>
      <c r="I5" s="238">
        <v>3</v>
      </c>
      <c r="J5" s="239">
        <v>0</v>
      </c>
      <c r="K5" s="239">
        <v>0</v>
      </c>
      <c r="L5" s="239">
        <v>1</v>
      </c>
      <c r="M5" s="239">
        <v>0</v>
      </c>
    </row>
    <row r="6" spans="1:13">
      <c r="A6" s="240" t="s">
        <v>184</v>
      </c>
      <c r="B6" s="241">
        <v>3</v>
      </c>
      <c r="C6" s="241">
        <v>21</v>
      </c>
      <c r="D6" s="241">
        <v>3</v>
      </c>
      <c r="E6" s="241">
        <v>1</v>
      </c>
      <c r="F6" s="242">
        <v>7</v>
      </c>
      <c r="G6" s="242">
        <v>5</v>
      </c>
      <c r="H6" s="242">
        <v>0</v>
      </c>
      <c r="I6" s="242">
        <v>1</v>
      </c>
      <c r="J6" s="242">
        <v>0</v>
      </c>
      <c r="K6" s="242">
        <v>0</v>
      </c>
      <c r="L6" s="242">
        <v>0</v>
      </c>
      <c r="M6" s="242">
        <v>0</v>
      </c>
    </row>
    <row r="7" spans="1:13">
      <c r="A7" s="240" t="s">
        <v>52</v>
      </c>
      <c r="B7" s="241">
        <v>20</v>
      </c>
      <c r="C7" s="241">
        <v>14</v>
      </c>
      <c r="D7" s="241">
        <v>20</v>
      </c>
      <c r="E7" s="241">
        <v>17</v>
      </c>
      <c r="F7" s="242">
        <v>6</v>
      </c>
      <c r="G7" s="242">
        <v>4</v>
      </c>
      <c r="H7" s="242">
        <v>1</v>
      </c>
      <c r="I7" s="242">
        <v>3</v>
      </c>
      <c r="J7" s="242">
        <v>0</v>
      </c>
      <c r="K7" s="242">
        <v>0</v>
      </c>
      <c r="L7" s="242">
        <v>0</v>
      </c>
      <c r="M7" s="242">
        <v>0</v>
      </c>
    </row>
    <row r="8" spans="1:13">
      <c r="A8" s="240" t="s">
        <v>53</v>
      </c>
      <c r="B8" s="241">
        <v>0</v>
      </c>
      <c r="C8" s="241">
        <v>8</v>
      </c>
      <c r="D8" s="241">
        <v>0</v>
      </c>
      <c r="E8" s="241">
        <v>0</v>
      </c>
      <c r="F8" s="242">
        <v>4</v>
      </c>
      <c r="G8" s="242">
        <v>5</v>
      </c>
      <c r="H8" s="242">
        <v>1</v>
      </c>
      <c r="I8" s="242">
        <v>0</v>
      </c>
      <c r="J8" s="242">
        <v>0</v>
      </c>
      <c r="K8" s="242">
        <v>0</v>
      </c>
      <c r="L8" s="242">
        <v>0</v>
      </c>
      <c r="M8" s="242">
        <v>0</v>
      </c>
    </row>
    <row r="9" spans="1:13">
      <c r="A9" s="240" t="s">
        <v>54</v>
      </c>
      <c r="B9" s="241">
        <v>1</v>
      </c>
      <c r="C9" s="241">
        <v>7</v>
      </c>
      <c r="D9" s="241">
        <v>1</v>
      </c>
      <c r="E9" s="241">
        <v>0</v>
      </c>
      <c r="F9" s="242">
        <v>1</v>
      </c>
      <c r="G9" s="242">
        <v>3</v>
      </c>
      <c r="H9" s="242">
        <v>0</v>
      </c>
      <c r="I9" s="242">
        <v>1</v>
      </c>
      <c r="J9" s="242">
        <v>0</v>
      </c>
      <c r="K9" s="242">
        <v>0</v>
      </c>
      <c r="L9" s="242">
        <v>0</v>
      </c>
      <c r="M9" s="242">
        <v>0</v>
      </c>
    </row>
    <row r="10" spans="1:13">
      <c r="A10" s="240" t="s">
        <v>55</v>
      </c>
      <c r="B10" s="241">
        <v>2</v>
      </c>
      <c r="C10" s="241">
        <v>12</v>
      </c>
      <c r="D10" s="241">
        <v>2</v>
      </c>
      <c r="E10" s="241">
        <v>4</v>
      </c>
      <c r="F10" s="242">
        <v>3</v>
      </c>
      <c r="G10" s="242">
        <v>5</v>
      </c>
      <c r="H10" s="242">
        <v>1</v>
      </c>
      <c r="I10" s="242">
        <v>0</v>
      </c>
      <c r="J10" s="242">
        <v>0</v>
      </c>
      <c r="K10" s="242">
        <v>0</v>
      </c>
      <c r="L10" s="242">
        <v>1</v>
      </c>
      <c r="M10" s="242">
        <v>0</v>
      </c>
    </row>
    <row r="11" spans="1:13">
      <c r="A11" s="240" t="s">
        <v>56</v>
      </c>
      <c r="B11" s="241">
        <v>1</v>
      </c>
      <c r="C11" s="241">
        <v>14</v>
      </c>
      <c r="D11" s="241">
        <v>1</v>
      </c>
      <c r="E11" s="241">
        <v>1</v>
      </c>
      <c r="F11" s="242">
        <v>3</v>
      </c>
      <c r="G11" s="242">
        <v>8</v>
      </c>
      <c r="H11" s="242">
        <v>0</v>
      </c>
      <c r="I11" s="242">
        <v>1</v>
      </c>
      <c r="J11" s="242">
        <v>0</v>
      </c>
      <c r="K11" s="242">
        <v>0</v>
      </c>
      <c r="L11" s="242">
        <v>0</v>
      </c>
      <c r="M11" s="242">
        <v>0</v>
      </c>
    </row>
    <row r="12" spans="1:13">
      <c r="A12" s="240" t="s">
        <v>57</v>
      </c>
      <c r="B12" s="241">
        <v>5</v>
      </c>
      <c r="C12" s="241">
        <v>29</v>
      </c>
      <c r="D12" s="241">
        <v>5</v>
      </c>
      <c r="E12" s="241">
        <v>7</v>
      </c>
      <c r="F12" s="242">
        <v>4</v>
      </c>
      <c r="G12" s="242">
        <v>6</v>
      </c>
      <c r="H12" s="242">
        <v>1</v>
      </c>
      <c r="I12" s="242">
        <v>0</v>
      </c>
      <c r="J12" s="242">
        <v>0</v>
      </c>
      <c r="K12" s="242">
        <v>0</v>
      </c>
      <c r="L12" s="242">
        <v>0</v>
      </c>
      <c r="M12" s="242">
        <v>0</v>
      </c>
    </row>
    <row r="13" spans="1:13">
      <c r="A13" s="240" t="s">
        <v>58</v>
      </c>
      <c r="B13" s="241">
        <v>0</v>
      </c>
      <c r="C13" s="241">
        <v>28</v>
      </c>
      <c r="D13" s="241">
        <v>0</v>
      </c>
      <c r="E13" s="241">
        <v>0</v>
      </c>
      <c r="F13" s="242">
        <v>6</v>
      </c>
      <c r="G13" s="242">
        <v>5</v>
      </c>
      <c r="H13" s="242">
        <v>0</v>
      </c>
      <c r="I13" s="242">
        <v>1</v>
      </c>
      <c r="J13" s="243">
        <v>1</v>
      </c>
      <c r="K13" s="243">
        <v>0</v>
      </c>
      <c r="L13" s="242">
        <v>0</v>
      </c>
      <c r="M13" s="242">
        <v>1</v>
      </c>
    </row>
    <row r="14" spans="1:13">
      <c r="A14" s="240" t="s">
        <v>59</v>
      </c>
      <c r="B14" s="241">
        <v>1</v>
      </c>
      <c r="C14" s="241">
        <v>21</v>
      </c>
      <c r="D14" s="241">
        <v>1</v>
      </c>
      <c r="E14" s="241">
        <v>1</v>
      </c>
      <c r="F14" s="242">
        <v>3</v>
      </c>
      <c r="G14" s="242">
        <v>8</v>
      </c>
      <c r="H14" s="242">
        <v>0</v>
      </c>
      <c r="I14" s="242">
        <v>0</v>
      </c>
      <c r="J14" s="242">
        <v>0</v>
      </c>
      <c r="K14" s="242">
        <v>0</v>
      </c>
      <c r="L14" s="242">
        <v>0</v>
      </c>
      <c r="M14" s="242">
        <v>0</v>
      </c>
    </row>
    <row r="15" spans="1:13">
      <c r="A15" s="240" t="s">
        <v>60</v>
      </c>
      <c r="B15" s="241">
        <v>10</v>
      </c>
      <c r="C15" s="241">
        <v>25</v>
      </c>
      <c r="D15" s="241">
        <v>10</v>
      </c>
      <c r="E15" s="241">
        <v>4</v>
      </c>
      <c r="F15" s="242">
        <v>6</v>
      </c>
      <c r="G15" s="242">
        <v>10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2">
        <v>0</v>
      </c>
    </row>
    <row r="16" spans="1:13">
      <c r="A16" s="240" t="s">
        <v>61</v>
      </c>
      <c r="B16" s="241">
        <v>4</v>
      </c>
      <c r="C16" s="241">
        <v>14</v>
      </c>
      <c r="D16" s="241">
        <v>4</v>
      </c>
      <c r="E16" s="241">
        <v>6</v>
      </c>
      <c r="F16" s="242">
        <v>4</v>
      </c>
      <c r="G16" s="242">
        <v>6</v>
      </c>
      <c r="H16" s="242">
        <v>2</v>
      </c>
      <c r="I16" s="242">
        <v>0</v>
      </c>
      <c r="J16" s="242">
        <v>0</v>
      </c>
      <c r="K16" s="242">
        <v>0</v>
      </c>
      <c r="L16" s="242">
        <v>0</v>
      </c>
      <c r="M16" s="242">
        <v>0</v>
      </c>
    </row>
    <row r="17" spans="1:13">
      <c r="A17" s="240" t="s">
        <v>62</v>
      </c>
      <c r="B17" s="241">
        <v>13</v>
      </c>
      <c r="C17" s="241">
        <v>70</v>
      </c>
      <c r="D17" s="241">
        <v>13</v>
      </c>
      <c r="E17" s="241">
        <v>30</v>
      </c>
      <c r="F17" s="242">
        <v>15</v>
      </c>
      <c r="G17" s="242">
        <v>18</v>
      </c>
      <c r="H17" s="242">
        <v>0</v>
      </c>
      <c r="I17" s="242">
        <v>0</v>
      </c>
      <c r="J17" s="242">
        <v>0</v>
      </c>
      <c r="K17" s="242">
        <v>0</v>
      </c>
      <c r="L17" s="242">
        <v>0</v>
      </c>
      <c r="M17" s="242">
        <v>0</v>
      </c>
    </row>
    <row r="18" spans="1:13">
      <c r="A18" s="240" t="s">
        <v>63</v>
      </c>
      <c r="B18" s="241">
        <v>422</v>
      </c>
      <c r="C18" s="241">
        <v>165</v>
      </c>
      <c r="D18" s="241">
        <v>422</v>
      </c>
      <c r="E18" s="241">
        <v>398</v>
      </c>
      <c r="F18" s="242">
        <v>49</v>
      </c>
      <c r="G18" s="242">
        <v>50</v>
      </c>
      <c r="H18" s="242">
        <v>12</v>
      </c>
      <c r="I18" s="242">
        <v>12</v>
      </c>
      <c r="J18" s="242">
        <v>8</v>
      </c>
      <c r="K18" s="242">
        <v>3</v>
      </c>
      <c r="L18" s="242">
        <v>0</v>
      </c>
      <c r="M18" s="242">
        <v>0</v>
      </c>
    </row>
    <row r="19" spans="1:13">
      <c r="A19" s="244" t="s">
        <v>64</v>
      </c>
      <c r="B19" s="245">
        <v>8</v>
      </c>
      <c r="C19" s="245">
        <v>23</v>
      </c>
      <c r="D19" s="245">
        <v>8</v>
      </c>
      <c r="E19" s="245">
        <v>6</v>
      </c>
      <c r="F19" s="245">
        <v>7</v>
      </c>
      <c r="G19" s="245">
        <v>15</v>
      </c>
      <c r="H19" s="245">
        <v>1</v>
      </c>
      <c r="I19" s="245">
        <v>0</v>
      </c>
      <c r="J19" s="245">
        <v>0</v>
      </c>
      <c r="K19" s="245">
        <v>0</v>
      </c>
      <c r="L19" s="245">
        <v>0</v>
      </c>
      <c r="M19" s="245">
        <v>0</v>
      </c>
    </row>
    <row r="20" spans="1:13">
      <c r="A20" s="246" t="s">
        <v>66</v>
      </c>
      <c r="B20" s="247">
        <f>SUM(B5:B19)</f>
        <v>491</v>
      </c>
      <c r="C20" s="248">
        <f t="shared" ref="C20:M20" si="0">SUM(C5:C19)</f>
        <v>468</v>
      </c>
      <c r="D20" s="248">
        <f t="shared" si="0"/>
        <v>491</v>
      </c>
      <c r="E20" s="248">
        <f t="shared" si="0"/>
        <v>477</v>
      </c>
      <c r="F20" s="249">
        <f>SUM(F5:F19)</f>
        <v>128</v>
      </c>
      <c r="G20" s="248">
        <f t="shared" si="0"/>
        <v>153</v>
      </c>
      <c r="H20" s="248">
        <f t="shared" si="0"/>
        <v>21</v>
      </c>
      <c r="I20" s="248">
        <f t="shared" si="0"/>
        <v>22</v>
      </c>
      <c r="J20" s="248">
        <f t="shared" si="0"/>
        <v>9</v>
      </c>
      <c r="K20" s="248">
        <f t="shared" si="0"/>
        <v>3</v>
      </c>
      <c r="L20" s="248">
        <f t="shared" si="0"/>
        <v>2</v>
      </c>
      <c r="M20" s="245">
        <f t="shared" si="0"/>
        <v>1</v>
      </c>
    </row>
  </sheetData>
  <mergeCells count="8">
    <mergeCell ref="A1:M1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R15" sqref="R15"/>
    </sheetView>
  </sheetViews>
  <sheetFormatPr defaultRowHeight="12.75"/>
  <cols>
    <col min="1" max="1" width="8.85546875" style="251" customWidth="1"/>
    <col min="2" max="3" width="6.140625" style="250" customWidth="1"/>
    <col min="4" max="4" width="7.85546875" style="250" customWidth="1"/>
    <col min="5" max="5" width="7.5703125" style="250" customWidth="1"/>
    <col min="6" max="15" width="6.140625" style="250" customWidth="1"/>
    <col min="16" max="256" width="9.140625" style="250"/>
    <col min="257" max="257" width="8.85546875" style="250" customWidth="1"/>
    <col min="258" max="259" width="6.140625" style="250" customWidth="1"/>
    <col min="260" max="260" width="7.85546875" style="250" customWidth="1"/>
    <col min="261" max="261" width="7.5703125" style="250" customWidth="1"/>
    <col min="262" max="271" width="6.140625" style="250" customWidth="1"/>
    <col min="272" max="512" width="9.140625" style="250"/>
    <col min="513" max="513" width="8.85546875" style="250" customWidth="1"/>
    <col min="514" max="515" width="6.140625" style="250" customWidth="1"/>
    <col min="516" max="516" width="7.85546875" style="250" customWidth="1"/>
    <col min="517" max="517" width="7.5703125" style="250" customWidth="1"/>
    <col min="518" max="527" width="6.140625" style="250" customWidth="1"/>
    <col min="528" max="768" width="9.140625" style="250"/>
    <col min="769" max="769" width="8.85546875" style="250" customWidth="1"/>
    <col min="770" max="771" width="6.140625" style="250" customWidth="1"/>
    <col min="772" max="772" width="7.85546875" style="250" customWidth="1"/>
    <col min="773" max="773" width="7.5703125" style="250" customWidth="1"/>
    <col min="774" max="783" width="6.140625" style="250" customWidth="1"/>
    <col min="784" max="1024" width="9.140625" style="250"/>
    <col min="1025" max="1025" width="8.85546875" style="250" customWidth="1"/>
    <col min="1026" max="1027" width="6.140625" style="250" customWidth="1"/>
    <col min="1028" max="1028" width="7.85546875" style="250" customWidth="1"/>
    <col min="1029" max="1029" width="7.5703125" style="250" customWidth="1"/>
    <col min="1030" max="1039" width="6.140625" style="250" customWidth="1"/>
    <col min="1040" max="1280" width="9.140625" style="250"/>
    <col min="1281" max="1281" width="8.85546875" style="250" customWidth="1"/>
    <col min="1282" max="1283" width="6.140625" style="250" customWidth="1"/>
    <col min="1284" max="1284" width="7.85546875" style="250" customWidth="1"/>
    <col min="1285" max="1285" width="7.5703125" style="250" customWidth="1"/>
    <col min="1286" max="1295" width="6.140625" style="250" customWidth="1"/>
    <col min="1296" max="1536" width="9.140625" style="250"/>
    <col min="1537" max="1537" width="8.85546875" style="250" customWidth="1"/>
    <col min="1538" max="1539" width="6.140625" style="250" customWidth="1"/>
    <col min="1540" max="1540" width="7.85546875" style="250" customWidth="1"/>
    <col min="1541" max="1541" width="7.5703125" style="250" customWidth="1"/>
    <col min="1542" max="1551" width="6.140625" style="250" customWidth="1"/>
    <col min="1552" max="1792" width="9.140625" style="250"/>
    <col min="1793" max="1793" width="8.85546875" style="250" customWidth="1"/>
    <col min="1794" max="1795" width="6.140625" style="250" customWidth="1"/>
    <col min="1796" max="1796" width="7.85546875" style="250" customWidth="1"/>
    <col min="1797" max="1797" width="7.5703125" style="250" customWidth="1"/>
    <col min="1798" max="1807" width="6.140625" style="250" customWidth="1"/>
    <col min="1808" max="2048" width="9.140625" style="250"/>
    <col min="2049" max="2049" width="8.85546875" style="250" customWidth="1"/>
    <col min="2050" max="2051" width="6.140625" style="250" customWidth="1"/>
    <col min="2052" max="2052" width="7.85546875" style="250" customWidth="1"/>
    <col min="2053" max="2053" width="7.5703125" style="250" customWidth="1"/>
    <col min="2054" max="2063" width="6.140625" style="250" customWidth="1"/>
    <col min="2064" max="2304" width="9.140625" style="250"/>
    <col min="2305" max="2305" width="8.85546875" style="250" customWidth="1"/>
    <col min="2306" max="2307" width="6.140625" style="250" customWidth="1"/>
    <col min="2308" max="2308" width="7.85546875" style="250" customWidth="1"/>
    <col min="2309" max="2309" width="7.5703125" style="250" customWidth="1"/>
    <col min="2310" max="2319" width="6.140625" style="250" customWidth="1"/>
    <col min="2320" max="2560" width="9.140625" style="250"/>
    <col min="2561" max="2561" width="8.85546875" style="250" customWidth="1"/>
    <col min="2562" max="2563" width="6.140625" style="250" customWidth="1"/>
    <col min="2564" max="2564" width="7.85546875" style="250" customWidth="1"/>
    <col min="2565" max="2565" width="7.5703125" style="250" customWidth="1"/>
    <col min="2566" max="2575" width="6.140625" style="250" customWidth="1"/>
    <col min="2576" max="2816" width="9.140625" style="250"/>
    <col min="2817" max="2817" width="8.85546875" style="250" customWidth="1"/>
    <col min="2818" max="2819" width="6.140625" style="250" customWidth="1"/>
    <col min="2820" max="2820" width="7.85546875" style="250" customWidth="1"/>
    <col min="2821" max="2821" width="7.5703125" style="250" customWidth="1"/>
    <col min="2822" max="2831" width="6.140625" style="250" customWidth="1"/>
    <col min="2832" max="3072" width="9.140625" style="250"/>
    <col min="3073" max="3073" width="8.85546875" style="250" customWidth="1"/>
    <col min="3074" max="3075" width="6.140625" style="250" customWidth="1"/>
    <col min="3076" max="3076" width="7.85546875" style="250" customWidth="1"/>
    <col min="3077" max="3077" width="7.5703125" style="250" customWidth="1"/>
    <col min="3078" max="3087" width="6.140625" style="250" customWidth="1"/>
    <col min="3088" max="3328" width="9.140625" style="250"/>
    <col min="3329" max="3329" width="8.85546875" style="250" customWidth="1"/>
    <col min="3330" max="3331" width="6.140625" style="250" customWidth="1"/>
    <col min="3332" max="3332" width="7.85546875" style="250" customWidth="1"/>
    <col min="3333" max="3333" width="7.5703125" style="250" customWidth="1"/>
    <col min="3334" max="3343" width="6.140625" style="250" customWidth="1"/>
    <col min="3344" max="3584" width="9.140625" style="250"/>
    <col min="3585" max="3585" width="8.85546875" style="250" customWidth="1"/>
    <col min="3586" max="3587" width="6.140625" style="250" customWidth="1"/>
    <col min="3588" max="3588" width="7.85546875" style="250" customWidth="1"/>
    <col min="3589" max="3589" width="7.5703125" style="250" customWidth="1"/>
    <col min="3590" max="3599" width="6.140625" style="250" customWidth="1"/>
    <col min="3600" max="3840" width="9.140625" style="250"/>
    <col min="3841" max="3841" width="8.85546875" style="250" customWidth="1"/>
    <col min="3842" max="3843" width="6.140625" style="250" customWidth="1"/>
    <col min="3844" max="3844" width="7.85546875" style="250" customWidth="1"/>
    <col min="3845" max="3845" width="7.5703125" style="250" customWidth="1"/>
    <col min="3846" max="3855" width="6.140625" style="250" customWidth="1"/>
    <col min="3856" max="4096" width="9.140625" style="250"/>
    <col min="4097" max="4097" width="8.85546875" style="250" customWidth="1"/>
    <col min="4098" max="4099" width="6.140625" style="250" customWidth="1"/>
    <col min="4100" max="4100" width="7.85546875" style="250" customWidth="1"/>
    <col min="4101" max="4101" width="7.5703125" style="250" customWidth="1"/>
    <col min="4102" max="4111" width="6.140625" style="250" customWidth="1"/>
    <col min="4112" max="4352" width="9.140625" style="250"/>
    <col min="4353" max="4353" width="8.85546875" style="250" customWidth="1"/>
    <col min="4354" max="4355" width="6.140625" style="250" customWidth="1"/>
    <col min="4356" max="4356" width="7.85546875" style="250" customWidth="1"/>
    <col min="4357" max="4357" width="7.5703125" style="250" customWidth="1"/>
    <col min="4358" max="4367" width="6.140625" style="250" customWidth="1"/>
    <col min="4368" max="4608" width="9.140625" style="250"/>
    <col min="4609" max="4609" width="8.85546875" style="250" customWidth="1"/>
    <col min="4610" max="4611" width="6.140625" style="250" customWidth="1"/>
    <col min="4612" max="4612" width="7.85546875" style="250" customWidth="1"/>
    <col min="4613" max="4613" width="7.5703125" style="250" customWidth="1"/>
    <col min="4614" max="4623" width="6.140625" style="250" customWidth="1"/>
    <col min="4624" max="4864" width="9.140625" style="250"/>
    <col min="4865" max="4865" width="8.85546875" style="250" customWidth="1"/>
    <col min="4866" max="4867" width="6.140625" style="250" customWidth="1"/>
    <col min="4868" max="4868" width="7.85546875" style="250" customWidth="1"/>
    <col min="4869" max="4869" width="7.5703125" style="250" customWidth="1"/>
    <col min="4870" max="4879" width="6.140625" style="250" customWidth="1"/>
    <col min="4880" max="5120" width="9.140625" style="250"/>
    <col min="5121" max="5121" width="8.85546875" style="250" customWidth="1"/>
    <col min="5122" max="5123" width="6.140625" style="250" customWidth="1"/>
    <col min="5124" max="5124" width="7.85546875" style="250" customWidth="1"/>
    <col min="5125" max="5125" width="7.5703125" style="250" customWidth="1"/>
    <col min="5126" max="5135" width="6.140625" style="250" customWidth="1"/>
    <col min="5136" max="5376" width="9.140625" style="250"/>
    <col min="5377" max="5377" width="8.85546875" style="250" customWidth="1"/>
    <col min="5378" max="5379" width="6.140625" style="250" customWidth="1"/>
    <col min="5380" max="5380" width="7.85546875" style="250" customWidth="1"/>
    <col min="5381" max="5381" width="7.5703125" style="250" customWidth="1"/>
    <col min="5382" max="5391" width="6.140625" style="250" customWidth="1"/>
    <col min="5392" max="5632" width="9.140625" style="250"/>
    <col min="5633" max="5633" width="8.85546875" style="250" customWidth="1"/>
    <col min="5634" max="5635" width="6.140625" style="250" customWidth="1"/>
    <col min="5636" max="5636" width="7.85546875" style="250" customWidth="1"/>
    <col min="5637" max="5637" width="7.5703125" style="250" customWidth="1"/>
    <col min="5638" max="5647" width="6.140625" style="250" customWidth="1"/>
    <col min="5648" max="5888" width="9.140625" style="250"/>
    <col min="5889" max="5889" width="8.85546875" style="250" customWidth="1"/>
    <col min="5890" max="5891" width="6.140625" style="250" customWidth="1"/>
    <col min="5892" max="5892" width="7.85546875" style="250" customWidth="1"/>
    <col min="5893" max="5893" width="7.5703125" style="250" customWidth="1"/>
    <col min="5894" max="5903" width="6.140625" style="250" customWidth="1"/>
    <col min="5904" max="6144" width="9.140625" style="250"/>
    <col min="6145" max="6145" width="8.85546875" style="250" customWidth="1"/>
    <col min="6146" max="6147" width="6.140625" style="250" customWidth="1"/>
    <col min="6148" max="6148" width="7.85546875" style="250" customWidth="1"/>
    <col min="6149" max="6149" width="7.5703125" style="250" customWidth="1"/>
    <col min="6150" max="6159" width="6.140625" style="250" customWidth="1"/>
    <col min="6160" max="6400" width="9.140625" style="250"/>
    <col min="6401" max="6401" width="8.85546875" style="250" customWidth="1"/>
    <col min="6402" max="6403" width="6.140625" style="250" customWidth="1"/>
    <col min="6404" max="6404" width="7.85546875" style="250" customWidth="1"/>
    <col min="6405" max="6405" width="7.5703125" style="250" customWidth="1"/>
    <col min="6406" max="6415" width="6.140625" style="250" customWidth="1"/>
    <col min="6416" max="6656" width="9.140625" style="250"/>
    <col min="6657" max="6657" width="8.85546875" style="250" customWidth="1"/>
    <col min="6658" max="6659" width="6.140625" style="250" customWidth="1"/>
    <col min="6660" max="6660" width="7.85546875" style="250" customWidth="1"/>
    <col min="6661" max="6661" width="7.5703125" style="250" customWidth="1"/>
    <col min="6662" max="6671" width="6.140625" style="250" customWidth="1"/>
    <col min="6672" max="6912" width="9.140625" style="250"/>
    <col min="6913" max="6913" width="8.85546875" style="250" customWidth="1"/>
    <col min="6914" max="6915" width="6.140625" style="250" customWidth="1"/>
    <col min="6916" max="6916" width="7.85546875" style="250" customWidth="1"/>
    <col min="6917" max="6917" width="7.5703125" style="250" customWidth="1"/>
    <col min="6918" max="6927" width="6.140625" style="250" customWidth="1"/>
    <col min="6928" max="7168" width="9.140625" style="250"/>
    <col min="7169" max="7169" width="8.85546875" style="250" customWidth="1"/>
    <col min="7170" max="7171" width="6.140625" style="250" customWidth="1"/>
    <col min="7172" max="7172" width="7.85546875" style="250" customWidth="1"/>
    <col min="7173" max="7173" width="7.5703125" style="250" customWidth="1"/>
    <col min="7174" max="7183" width="6.140625" style="250" customWidth="1"/>
    <col min="7184" max="7424" width="9.140625" style="250"/>
    <col min="7425" max="7425" width="8.85546875" style="250" customWidth="1"/>
    <col min="7426" max="7427" width="6.140625" style="250" customWidth="1"/>
    <col min="7428" max="7428" width="7.85546875" style="250" customWidth="1"/>
    <col min="7429" max="7429" width="7.5703125" style="250" customWidth="1"/>
    <col min="7430" max="7439" width="6.140625" style="250" customWidth="1"/>
    <col min="7440" max="7680" width="9.140625" style="250"/>
    <col min="7681" max="7681" width="8.85546875" style="250" customWidth="1"/>
    <col min="7682" max="7683" width="6.140625" style="250" customWidth="1"/>
    <col min="7684" max="7684" width="7.85546875" style="250" customWidth="1"/>
    <col min="7685" max="7685" width="7.5703125" style="250" customWidth="1"/>
    <col min="7686" max="7695" width="6.140625" style="250" customWidth="1"/>
    <col min="7696" max="7936" width="9.140625" style="250"/>
    <col min="7937" max="7937" width="8.85546875" style="250" customWidth="1"/>
    <col min="7938" max="7939" width="6.140625" style="250" customWidth="1"/>
    <col min="7940" max="7940" width="7.85546875" style="250" customWidth="1"/>
    <col min="7941" max="7941" width="7.5703125" style="250" customWidth="1"/>
    <col min="7942" max="7951" width="6.140625" style="250" customWidth="1"/>
    <col min="7952" max="8192" width="9.140625" style="250"/>
    <col min="8193" max="8193" width="8.85546875" style="250" customWidth="1"/>
    <col min="8194" max="8195" width="6.140625" style="250" customWidth="1"/>
    <col min="8196" max="8196" width="7.85546875" style="250" customWidth="1"/>
    <col min="8197" max="8197" width="7.5703125" style="250" customWidth="1"/>
    <col min="8198" max="8207" width="6.140625" style="250" customWidth="1"/>
    <col min="8208" max="8448" width="9.140625" style="250"/>
    <col min="8449" max="8449" width="8.85546875" style="250" customWidth="1"/>
    <col min="8450" max="8451" width="6.140625" style="250" customWidth="1"/>
    <col min="8452" max="8452" width="7.85546875" style="250" customWidth="1"/>
    <col min="8453" max="8453" width="7.5703125" style="250" customWidth="1"/>
    <col min="8454" max="8463" width="6.140625" style="250" customWidth="1"/>
    <col min="8464" max="8704" width="9.140625" style="250"/>
    <col min="8705" max="8705" width="8.85546875" style="250" customWidth="1"/>
    <col min="8706" max="8707" width="6.140625" style="250" customWidth="1"/>
    <col min="8708" max="8708" width="7.85546875" style="250" customWidth="1"/>
    <col min="8709" max="8709" width="7.5703125" style="250" customWidth="1"/>
    <col min="8710" max="8719" width="6.140625" style="250" customWidth="1"/>
    <col min="8720" max="8960" width="9.140625" style="250"/>
    <col min="8961" max="8961" width="8.85546875" style="250" customWidth="1"/>
    <col min="8962" max="8963" width="6.140625" style="250" customWidth="1"/>
    <col min="8964" max="8964" width="7.85546875" style="250" customWidth="1"/>
    <col min="8965" max="8965" width="7.5703125" style="250" customWidth="1"/>
    <col min="8966" max="8975" width="6.140625" style="250" customWidth="1"/>
    <col min="8976" max="9216" width="9.140625" style="250"/>
    <col min="9217" max="9217" width="8.85546875" style="250" customWidth="1"/>
    <col min="9218" max="9219" width="6.140625" style="250" customWidth="1"/>
    <col min="9220" max="9220" width="7.85546875" style="250" customWidth="1"/>
    <col min="9221" max="9221" width="7.5703125" style="250" customWidth="1"/>
    <col min="9222" max="9231" width="6.140625" style="250" customWidth="1"/>
    <col min="9232" max="9472" width="9.140625" style="250"/>
    <col min="9473" max="9473" width="8.85546875" style="250" customWidth="1"/>
    <col min="9474" max="9475" width="6.140625" style="250" customWidth="1"/>
    <col min="9476" max="9476" width="7.85546875" style="250" customWidth="1"/>
    <col min="9477" max="9477" width="7.5703125" style="250" customWidth="1"/>
    <col min="9478" max="9487" width="6.140625" style="250" customWidth="1"/>
    <col min="9488" max="9728" width="9.140625" style="250"/>
    <col min="9729" max="9729" width="8.85546875" style="250" customWidth="1"/>
    <col min="9730" max="9731" width="6.140625" style="250" customWidth="1"/>
    <col min="9732" max="9732" width="7.85546875" style="250" customWidth="1"/>
    <col min="9733" max="9733" width="7.5703125" style="250" customWidth="1"/>
    <col min="9734" max="9743" width="6.140625" style="250" customWidth="1"/>
    <col min="9744" max="9984" width="9.140625" style="250"/>
    <col min="9985" max="9985" width="8.85546875" style="250" customWidth="1"/>
    <col min="9986" max="9987" width="6.140625" style="250" customWidth="1"/>
    <col min="9988" max="9988" width="7.85546875" style="250" customWidth="1"/>
    <col min="9989" max="9989" width="7.5703125" style="250" customWidth="1"/>
    <col min="9990" max="9999" width="6.140625" style="250" customWidth="1"/>
    <col min="10000" max="10240" width="9.140625" style="250"/>
    <col min="10241" max="10241" width="8.85546875" style="250" customWidth="1"/>
    <col min="10242" max="10243" width="6.140625" style="250" customWidth="1"/>
    <col min="10244" max="10244" width="7.85546875" style="250" customWidth="1"/>
    <col min="10245" max="10245" width="7.5703125" style="250" customWidth="1"/>
    <col min="10246" max="10255" width="6.140625" style="250" customWidth="1"/>
    <col min="10256" max="10496" width="9.140625" style="250"/>
    <col min="10497" max="10497" width="8.85546875" style="250" customWidth="1"/>
    <col min="10498" max="10499" width="6.140625" style="250" customWidth="1"/>
    <col min="10500" max="10500" width="7.85546875" style="250" customWidth="1"/>
    <col min="10501" max="10501" width="7.5703125" style="250" customWidth="1"/>
    <col min="10502" max="10511" width="6.140625" style="250" customWidth="1"/>
    <col min="10512" max="10752" width="9.140625" style="250"/>
    <col min="10753" max="10753" width="8.85546875" style="250" customWidth="1"/>
    <col min="10754" max="10755" width="6.140625" style="250" customWidth="1"/>
    <col min="10756" max="10756" width="7.85546875" style="250" customWidth="1"/>
    <col min="10757" max="10757" width="7.5703125" style="250" customWidth="1"/>
    <col min="10758" max="10767" width="6.140625" style="250" customWidth="1"/>
    <col min="10768" max="11008" width="9.140625" style="250"/>
    <col min="11009" max="11009" width="8.85546875" style="250" customWidth="1"/>
    <col min="11010" max="11011" width="6.140625" style="250" customWidth="1"/>
    <col min="11012" max="11012" width="7.85546875" style="250" customWidth="1"/>
    <col min="11013" max="11013" width="7.5703125" style="250" customWidth="1"/>
    <col min="11014" max="11023" width="6.140625" style="250" customWidth="1"/>
    <col min="11024" max="11264" width="9.140625" style="250"/>
    <col min="11265" max="11265" width="8.85546875" style="250" customWidth="1"/>
    <col min="11266" max="11267" width="6.140625" style="250" customWidth="1"/>
    <col min="11268" max="11268" width="7.85546875" style="250" customWidth="1"/>
    <col min="11269" max="11269" width="7.5703125" style="250" customWidth="1"/>
    <col min="11270" max="11279" width="6.140625" style="250" customWidth="1"/>
    <col min="11280" max="11520" width="9.140625" style="250"/>
    <col min="11521" max="11521" width="8.85546875" style="250" customWidth="1"/>
    <col min="11522" max="11523" width="6.140625" style="250" customWidth="1"/>
    <col min="11524" max="11524" width="7.85546875" style="250" customWidth="1"/>
    <col min="11525" max="11525" width="7.5703125" style="250" customWidth="1"/>
    <col min="11526" max="11535" width="6.140625" style="250" customWidth="1"/>
    <col min="11536" max="11776" width="9.140625" style="250"/>
    <col min="11777" max="11777" width="8.85546875" style="250" customWidth="1"/>
    <col min="11778" max="11779" width="6.140625" style="250" customWidth="1"/>
    <col min="11780" max="11780" width="7.85546875" style="250" customWidth="1"/>
    <col min="11781" max="11781" width="7.5703125" style="250" customWidth="1"/>
    <col min="11782" max="11791" width="6.140625" style="250" customWidth="1"/>
    <col min="11792" max="12032" width="9.140625" style="250"/>
    <col min="12033" max="12033" width="8.85546875" style="250" customWidth="1"/>
    <col min="12034" max="12035" width="6.140625" style="250" customWidth="1"/>
    <col min="12036" max="12036" width="7.85546875" style="250" customWidth="1"/>
    <col min="12037" max="12037" width="7.5703125" style="250" customWidth="1"/>
    <col min="12038" max="12047" width="6.140625" style="250" customWidth="1"/>
    <col min="12048" max="12288" width="9.140625" style="250"/>
    <col min="12289" max="12289" width="8.85546875" style="250" customWidth="1"/>
    <col min="12290" max="12291" width="6.140625" style="250" customWidth="1"/>
    <col min="12292" max="12292" width="7.85546875" style="250" customWidth="1"/>
    <col min="12293" max="12293" width="7.5703125" style="250" customWidth="1"/>
    <col min="12294" max="12303" width="6.140625" style="250" customWidth="1"/>
    <col min="12304" max="12544" width="9.140625" style="250"/>
    <col min="12545" max="12545" width="8.85546875" style="250" customWidth="1"/>
    <col min="12546" max="12547" width="6.140625" style="250" customWidth="1"/>
    <col min="12548" max="12548" width="7.85546875" style="250" customWidth="1"/>
    <col min="12549" max="12549" width="7.5703125" style="250" customWidth="1"/>
    <col min="12550" max="12559" width="6.140625" style="250" customWidth="1"/>
    <col min="12560" max="12800" width="9.140625" style="250"/>
    <col min="12801" max="12801" width="8.85546875" style="250" customWidth="1"/>
    <col min="12802" max="12803" width="6.140625" style="250" customWidth="1"/>
    <col min="12804" max="12804" width="7.85546875" style="250" customWidth="1"/>
    <col min="12805" max="12805" width="7.5703125" style="250" customWidth="1"/>
    <col min="12806" max="12815" width="6.140625" style="250" customWidth="1"/>
    <col min="12816" max="13056" width="9.140625" style="250"/>
    <col min="13057" max="13057" width="8.85546875" style="250" customWidth="1"/>
    <col min="13058" max="13059" width="6.140625" style="250" customWidth="1"/>
    <col min="13060" max="13060" width="7.85546875" style="250" customWidth="1"/>
    <col min="13061" max="13061" width="7.5703125" style="250" customWidth="1"/>
    <col min="13062" max="13071" width="6.140625" style="250" customWidth="1"/>
    <col min="13072" max="13312" width="9.140625" style="250"/>
    <col min="13313" max="13313" width="8.85546875" style="250" customWidth="1"/>
    <col min="13314" max="13315" width="6.140625" style="250" customWidth="1"/>
    <col min="13316" max="13316" width="7.85546875" style="250" customWidth="1"/>
    <col min="13317" max="13317" width="7.5703125" style="250" customWidth="1"/>
    <col min="13318" max="13327" width="6.140625" style="250" customWidth="1"/>
    <col min="13328" max="13568" width="9.140625" style="250"/>
    <col min="13569" max="13569" width="8.85546875" style="250" customWidth="1"/>
    <col min="13570" max="13571" width="6.140625" style="250" customWidth="1"/>
    <col min="13572" max="13572" width="7.85546875" style="250" customWidth="1"/>
    <col min="13573" max="13573" width="7.5703125" style="250" customWidth="1"/>
    <col min="13574" max="13583" width="6.140625" style="250" customWidth="1"/>
    <col min="13584" max="13824" width="9.140625" style="250"/>
    <col min="13825" max="13825" width="8.85546875" style="250" customWidth="1"/>
    <col min="13826" max="13827" width="6.140625" style="250" customWidth="1"/>
    <col min="13828" max="13828" width="7.85546875" style="250" customWidth="1"/>
    <col min="13829" max="13829" width="7.5703125" style="250" customWidth="1"/>
    <col min="13830" max="13839" width="6.140625" style="250" customWidth="1"/>
    <col min="13840" max="14080" width="9.140625" style="250"/>
    <col min="14081" max="14081" width="8.85546875" style="250" customWidth="1"/>
    <col min="14082" max="14083" width="6.140625" style="250" customWidth="1"/>
    <col min="14084" max="14084" width="7.85546875" style="250" customWidth="1"/>
    <col min="14085" max="14085" width="7.5703125" style="250" customWidth="1"/>
    <col min="14086" max="14095" width="6.140625" style="250" customWidth="1"/>
    <col min="14096" max="14336" width="9.140625" style="250"/>
    <col min="14337" max="14337" width="8.85546875" style="250" customWidth="1"/>
    <col min="14338" max="14339" width="6.140625" style="250" customWidth="1"/>
    <col min="14340" max="14340" width="7.85546875" style="250" customWidth="1"/>
    <col min="14341" max="14341" width="7.5703125" style="250" customWidth="1"/>
    <col min="14342" max="14351" width="6.140625" style="250" customWidth="1"/>
    <col min="14352" max="14592" width="9.140625" style="250"/>
    <col min="14593" max="14593" width="8.85546875" style="250" customWidth="1"/>
    <col min="14594" max="14595" width="6.140625" style="250" customWidth="1"/>
    <col min="14596" max="14596" width="7.85546875" style="250" customWidth="1"/>
    <col min="14597" max="14597" width="7.5703125" style="250" customWidth="1"/>
    <col min="14598" max="14607" width="6.140625" style="250" customWidth="1"/>
    <col min="14608" max="14848" width="9.140625" style="250"/>
    <col min="14849" max="14849" width="8.85546875" style="250" customWidth="1"/>
    <col min="14850" max="14851" width="6.140625" style="250" customWidth="1"/>
    <col min="14852" max="14852" width="7.85546875" style="250" customWidth="1"/>
    <col min="14853" max="14853" width="7.5703125" style="250" customWidth="1"/>
    <col min="14854" max="14863" width="6.140625" style="250" customWidth="1"/>
    <col min="14864" max="15104" width="9.140625" style="250"/>
    <col min="15105" max="15105" width="8.85546875" style="250" customWidth="1"/>
    <col min="15106" max="15107" width="6.140625" style="250" customWidth="1"/>
    <col min="15108" max="15108" width="7.85546875" style="250" customWidth="1"/>
    <col min="15109" max="15109" width="7.5703125" style="250" customWidth="1"/>
    <col min="15110" max="15119" width="6.140625" style="250" customWidth="1"/>
    <col min="15120" max="15360" width="9.140625" style="250"/>
    <col min="15361" max="15361" width="8.85546875" style="250" customWidth="1"/>
    <col min="15362" max="15363" width="6.140625" style="250" customWidth="1"/>
    <col min="15364" max="15364" width="7.85546875" style="250" customWidth="1"/>
    <col min="15365" max="15365" width="7.5703125" style="250" customWidth="1"/>
    <col min="15366" max="15375" width="6.140625" style="250" customWidth="1"/>
    <col min="15376" max="15616" width="9.140625" style="250"/>
    <col min="15617" max="15617" width="8.85546875" style="250" customWidth="1"/>
    <col min="15618" max="15619" width="6.140625" style="250" customWidth="1"/>
    <col min="15620" max="15620" width="7.85546875" style="250" customWidth="1"/>
    <col min="15621" max="15621" width="7.5703125" style="250" customWidth="1"/>
    <col min="15622" max="15631" width="6.140625" style="250" customWidth="1"/>
    <col min="15632" max="15872" width="9.140625" style="250"/>
    <col min="15873" max="15873" width="8.85546875" style="250" customWidth="1"/>
    <col min="15874" max="15875" width="6.140625" style="250" customWidth="1"/>
    <col min="15876" max="15876" width="7.85546875" style="250" customWidth="1"/>
    <col min="15877" max="15877" width="7.5703125" style="250" customWidth="1"/>
    <col min="15878" max="15887" width="6.140625" style="250" customWidth="1"/>
    <col min="15888" max="16128" width="9.140625" style="250"/>
    <col min="16129" max="16129" width="8.85546875" style="250" customWidth="1"/>
    <col min="16130" max="16131" width="6.140625" style="250" customWidth="1"/>
    <col min="16132" max="16132" width="7.85546875" style="250" customWidth="1"/>
    <col min="16133" max="16133" width="7.5703125" style="250" customWidth="1"/>
    <col min="16134" max="16143" width="6.140625" style="250" customWidth="1"/>
    <col min="16144" max="16384" width="9.140625" style="250"/>
  </cols>
  <sheetData>
    <row r="1" spans="1:15">
      <c r="A1" s="588" t="s">
        <v>374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</row>
    <row r="2" spans="1:15">
      <c r="G2" s="252"/>
      <c r="L2" s="589" t="s">
        <v>186</v>
      </c>
      <c r="M2" s="589"/>
    </row>
    <row r="3" spans="1:15">
      <c r="A3" s="253"/>
      <c r="B3" s="590" t="s">
        <v>375</v>
      </c>
      <c r="C3" s="591"/>
      <c r="D3" s="254"/>
      <c r="E3" s="255"/>
      <c r="F3" s="256" t="s">
        <v>376</v>
      </c>
      <c r="G3" s="256"/>
      <c r="H3" s="257" t="s">
        <v>377</v>
      </c>
      <c r="I3" s="258"/>
      <c r="J3" s="258"/>
      <c r="K3" s="258"/>
      <c r="L3" s="258"/>
      <c r="M3" s="258"/>
      <c r="N3" s="256"/>
      <c r="O3" s="255"/>
    </row>
    <row r="4" spans="1:15" ht="15">
      <c r="A4" s="259" t="s">
        <v>47</v>
      </c>
      <c r="B4" s="592" t="s">
        <v>378</v>
      </c>
      <c r="C4" s="593"/>
      <c r="D4" s="592" t="s">
        <v>379</v>
      </c>
      <c r="E4" s="594"/>
      <c r="F4" s="260" t="s">
        <v>380</v>
      </c>
      <c r="G4" s="261"/>
      <c r="H4" s="590" t="s">
        <v>381</v>
      </c>
      <c r="I4" s="591"/>
      <c r="J4" s="590" t="s">
        <v>382</v>
      </c>
      <c r="K4" s="591"/>
      <c r="L4" s="590" t="s">
        <v>383</v>
      </c>
      <c r="M4" s="591"/>
      <c r="N4" s="595" t="s">
        <v>384</v>
      </c>
      <c r="O4" s="596"/>
    </row>
    <row r="5" spans="1:15">
      <c r="A5" s="259"/>
      <c r="B5" s="586" t="s">
        <v>385</v>
      </c>
      <c r="C5" s="587"/>
      <c r="D5" s="262"/>
      <c r="E5" s="263"/>
      <c r="F5" s="264" t="s">
        <v>386</v>
      </c>
      <c r="G5" s="263"/>
      <c r="H5" s="586"/>
      <c r="I5" s="587"/>
      <c r="J5" s="586" t="s">
        <v>387</v>
      </c>
      <c r="K5" s="587"/>
      <c r="L5" s="586"/>
      <c r="M5" s="587"/>
      <c r="N5" s="597"/>
      <c r="O5" s="598"/>
    </row>
    <row r="6" spans="1:15">
      <c r="A6" s="265"/>
      <c r="B6" s="265">
        <v>2014</v>
      </c>
      <c r="C6" s="265">
        <v>2015</v>
      </c>
      <c r="D6" s="266">
        <v>2014</v>
      </c>
      <c r="E6" s="265">
        <v>2015</v>
      </c>
      <c r="F6" s="265">
        <v>2014</v>
      </c>
      <c r="G6" s="265">
        <v>2015</v>
      </c>
      <c r="H6" s="265">
        <v>2014</v>
      </c>
      <c r="I6" s="265">
        <v>2015</v>
      </c>
      <c r="J6" s="265">
        <v>2014</v>
      </c>
      <c r="K6" s="265">
        <v>2015</v>
      </c>
      <c r="L6" s="265">
        <v>2014</v>
      </c>
      <c r="M6" s="265">
        <v>2015</v>
      </c>
      <c r="N6" s="265">
        <v>2014</v>
      </c>
      <c r="O6" s="265">
        <v>2015</v>
      </c>
    </row>
    <row r="7" spans="1:15">
      <c r="A7" s="267" t="s">
        <v>388</v>
      </c>
      <c r="B7" s="268">
        <v>127</v>
      </c>
      <c r="C7" s="268">
        <v>94</v>
      </c>
      <c r="D7" s="269">
        <v>1370</v>
      </c>
      <c r="E7" s="270">
        <v>611</v>
      </c>
      <c r="F7" s="270">
        <v>7</v>
      </c>
      <c r="G7" s="270">
        <v>4</v>
      </c>
      <c r="H7" s="270">
        <v>1</v>
      </c>
      <c r="I7" s="270">
        <v>0</v>
      </c>
      <c r="J7" s="270">
        <v>0</v>
      </c>
      <c r="K7" s="270">
        <v>0</v>
      </c>
      <c r="L7" s="270">
        <v>3</v>
      </c>
      <c r="M7" s="270">
        <v>0</v>
      </c>
      <c r="N7" s="270">
        <v>1</v>
      </c>
      <c r="O7" s="270">
        <v>2</v>
      </c>
    </row>
    <row r="8" spans="1:15">
      <c r="A8" s="271" t="s">
        <v>389</v>
      </c>
      <c r="B8" s="272">
        <v>145</v>
      </c>
      <c r="C8" s="272">
        <v>97</v>
      </c>
      <c r="D8" s="273">
        <v>1999</v>
      </c>
      <c r="E8" s="272">
        <v>1029</v>
      </c>
      <c r="F8" s="272">
        <v>7</v>
      </c>
      <c r="G8" s="272">
        <v>2</v>
      </c>
      <c r="H8" s="272">
        <v>1</v>
      </c>
      <c r="I8" s="272">
        <v>1</v>
      </c>
      <c r="J8" s="272">
        <v>0</v>
      </c>
      <c r="K8" s="272">
        <v>0</v>
      </c>
      <c r="L8" s="272">
        <v>1</v>
      </c>
      <c r="M8" s="272">
        <v>0</v>
      </c>
      <c r="N8" s="272">
        <v>1</v>
      </c>
      <c r="O8" s="272">
        <v>1</v>
      </c>
    </row>
    <row r="9" spans="1:15">
      <c r="A9" s="271" t="s">
        <v>390</v>
      </c>
      <c r="B9" s="272">
        <v>137</v>
      </c>
      <c r="C9" s="272">
        <v>115</v>
      </c>
      <c r="D9" s="273">
        <v>1872</v>
      </c>
      <c r="E9" s="272">
        <v>2010</v>
      </c>
      <c r="F9" s="272">
        <v>0</v>
      </c>
      <c r="G9" s="272">
        <v>8</v>
      </c>
      <c r="H9" s="272">
        <v>0</v>
      </c>
      <c r="I9" s="272">
        <v>1</v>
      </c>
      <c r="J9" s="272">
        <v>0</v>
      </c>
      <c r="K9" s="272">
        <v>2</v>
      </c>
      <c r="L9" s="272">
        <v>0</v>
      </c>
      <c r="M9" s="272">
        <v>0</v>
      </c>
      <c r="N9" s="272">
        <v>0</v>
      </c>
      <c r="O9" s="272">
        <v>0</v>
      </c>
    </row>
    <row r="10" spans="1:15">
      <c r="A10" s="271" t="s">
        <v>391</v>
      </c>
      <c r="B10" s="272">
        <v>94</v>
      </c>
      <c r="C10" s="272">
        <v>67</v>
      </c>
      <c r="D10" s="273">
        <v>795</v>
      </c>
      <c r="E10" s="272">
        <v>564</v>
      </c>
      <c r="F10" s="272">
        <v>12</v>
      </c>
      <c r="G10" s="272">
        <v>1</v>
      </c>
      <c r="H10" s="272">
        <v>0</v>
      </c>
      <c r="I10" s="272">
        <v>0</v>
      </c>
      <c r="J10" s="272">
        <v>0</v>
      </c>
      <c r="K10" s="272">
        <v>0</v>
      </c>
      <c r="L10" s="272">
        <v>0</v>
      </c>
      <c r="M10" s="272">
        <v>1</v>
      </c>
      <c r="N10" s="272">
        <v>1</v>
      </c>
      <c r="O10" s="272">
        <v>0</v>
      </c>
    </row>
    <row r="11" spans="1:15">
      <c r="A11" s="271" t="s">
        <v>392</v>
      </c>
      <c r="B11" s="272">
        <v>101</v>
      </c>
      <c r="C11" s="272">
        <v>55</v>
      </c>
      <c r="D11" s="273">
        <v>1056</v>
      </c>
      <c r="E11" s="272">
        <v>1033</v>
      </c>
      <c r="F11" s="272">
        <v>2</v>
      </c>
      <c r="G11" s="272">
        <v>0</v>
      </c>
      <c r="H11" s="272">
        <v>1</v>
      </c>
      <c r="I11" s="272">
        <v>0</v>
      </c>
      <c r="J11" s="272">
        <v>0</v>
      </c>
      <c r="K11" s="272">
        <v>0</v>
      </c>
      <c r="L11" s="272">
        <v>0</v>
      </c>
      <c r="M11" s="272">
        <v>0</v>
      </c>
      <c r="N11" s="272">
        <v>0</v>
      </c>
      <c r="O11" s="272">
        <v>0</v>
      </c>
    </row>
    <row r="12" spans="1:15">
      <c r="A12" s="271" t="s">
        <v>393</v>
      </c>
      <c r="B12" s="272">
        <v>128</v>
      </c>
      <c r="C12" s="272">
        <v>87</v>
      </c>
      <c r="D12" s="273">
        <v>2739</v>
      </c>
      <c r="E12" s="272">
        <v>2740</v>
      </c>
      <c r="F12" s="272">
        <v>5</v>
      </c>
      <c r="G12" s="272">
        <v>9</v>
      </c>
      <c r="H12" s="272">
        <v>1</v>
      </c>
      <c r="I12" s="272">
        <v>0</v>
      </c>
      <c r="J12" s="272">
        <v>0</v>
      </c>
      <c r="K12" s="272">
        <v>0</v>
      </c>
      <c r="L12" s="272">
        <v>2</v>
      </c>
      <c r="M12" s="272">
        <v>2</v>
      </c>
      <c r="N12" s="272">
        <v>0</v>
      </c>
      <c r="O12" s="272">
        <v>0</v>
      </c>
    </row>
    <row r="13" spans="1:15">
      <c r="A13" s="271" t="s">
        <v>394</v>
      </c>
      <c r="B13" s="272">
        <v>104</v>
      </c>
      <c r="C13" s="272">
        <v>42</v>
      </c>
      <c r="D13" s="273">
        <v>1967</v>
      </c>
      <c r="E13" s="272">
        <v>1177</v>
      </c>
      <c r="F13" s="272">
        <v>11</v>
      </c>
      <c r="G13" s="272">
        <v>10</v>
      </c>
      <c r="H13" s="272">
        <v>2</v>
      </c>
      <c r="I13" s="272">
        <v>1</v>
      </c>
      <c r="J13" s="272">
        <v>1</v>
      </c>
      <c r="K13" s="272">
        <v>0</v>
      </c>
      <c r="L13" s="272">
        <v>3</v>
      </c>
      <c r="M13" s="272">
        <v>2</v>
      </c>
      <c r="N13" s="272">
        <v>3</v>
      </c>
      <c r="O13" s="272">
        <v>4</v>
      </c>
    </row>
    <row r="14" spans="1:15">
      <c r="A14" s="271" t="s">
        <v>395</v>
      </c>
      <c r="B14" s="272">
        <v>80</v>
      </c>
      <c r="C14" s="272">
        <v>65</v>
      </c>
      <c r="D14" s="273">
        <v>2094</v>
      </c>
      <c r="E14" s="272">
        <v>1817</v>
      </c>
      <c r="F14" s="272">
        <v>4</v>
      </c>
      <c r="G14" s="272">
        <v>10</v>
      </c>
      <c r="H14" s="272">
        <v>0</v>
      </c>
      <c r="I14" s="272">
        <v>0</v>
      </c>
      <c r="J14" s="272">
        <v>0</v>
      </c>
      <c r="K14" s="272">
        <v>0</v>
      </c>
      <c r="L14" s="272">
        <v>3</v>
      </c>
      <c r="M14" s="272">
        <v>1</v>
      </c>
      <c r="N14" s="272">
        <v>0</v>
      </c>
      <c r="O14" s="272">
        <v>1</v>
      </c>
    </row>
    <row r="15" spans="1:15">
      <c r="A15" s="271" t="s">
        <v>396</v>
      </c>
      <c r="B15" s="272">
        <v>113</v>
      </c>
      <c r="C15" s="272">
        <v>73</v>
      </c>
      <c r="D15" s="273">
        <v>1222</v>
      </c>
      <c r="E15" s="272">
        <v>1145</v>
      </c>
      <c r="F15" s="272">
        <v>6</v>
      </c>
      <c r="G15" s="272">
        <v>10</v>
      </c>
      <c r="H15" s="272">
        <v>1</v>
      </c>
      <c r="I15" s="272">
        <v>0</v>
      </c>
      <c r="J15" s="272">
        <v>0</v>
      </c>
      <c r="K15" s="272">
        <v>0</v>
      </c>
      <c r="L15" s="272">
        <v>1</v>
      </c>
      <c r="M15" s="272">
        <v>2</v>
      </c>
      <c r="N15" s="272">
        <v>3</v>
      </c>
      <c r="O15" s="272">
        <v>3</v>
      </c>
    </row>
    <row r="16" spans="1:15">
      <c r="A16" s="271" t="s">
        <v>397</v>
      </c>
      <c r="B16" s="272">
        <v>106</v>
      </c>
      <c r="C16" s="272">
        <v>84</v>
      </c>
      <c r="D16" s="273">
        <v>1825</v>
      </c>
      <c r="E16" s="272">
        <v>1757</v>
      </c>
      <c r="F16" s="272">
        <v>5</v>
      </c>
      <c r="G16" s="272">
        <v>12</v>
      </c>
      <c r="H16" s="272">
        <v>0</v>
      </c>
      <c r="I16" s="272">
        <v>0</v>
      </c>
      <c r="J16" s="272">
        <v>0</v>
      </c>
      <c r="K16" s="272">
        <v>0</v>
      </c>
      <c r="L16" s="272">
        <v>1</v>
      </c>
      <c r="M16" s="272">
        <v>2</v>
      </c>
      <c r="N16" s="272">
        <v>2</v>
      </c>
      <c r="O16" s="272">
        <v>3</v>
      </c>
    </row>
    <row r="17" spans="1:15">
      <c r="A17" s="271" t="s">
        <v>398</v>
      </c>
      <c r="B17" s="272">
        <v>114</v>
      </c>
      <c r="C17" s="272">
        <v>87</v>
      </c>
      <c r="D17" s="273">
        <v>3290</v>
      </c>
      <c r="E17" s="272">
        <v>1545</v>
      </c>
      <c r="F17" s="272">
        <v>3</v>
      </c>
      <c r="G17" s="272">
        <v>4</v>
      </c>
      <c r="H17" s="272">
        <v>1</v>
      </c>
      <c r="I17" s="272">
        <v>0</v>
      </c>
      <c r="J17" s="272">
        <v>0</v>
      </c>
      <c r="K17" s="272">
        <v>0</v>
      </c>
      <c r="L17" s="272">
        <v>1</v>
      </c>
      <c r="M17" s="272">
        <v>2</v>
      </c>
      <c r="N17" s="272">
        <v>1</v>
      </c>
      <c r="O17" s="272">
        <v>0</v>
      </c>
    </row>
    <row r="18" spans="1:15">
      <c r="A18" s="271" t="s">
        <v>399</v>
      </c>
      <c r="B18" s="272">
        <v>150</v>
      </c>
      <c r="C18" s="272">
        <v>86</v>
      </c>
      <c r="D18" s="273">
        <v>1550</v>
      </c>
      <c r="E18" s="272">
        <v>1850</v>
      </c>
      <c r="F18" s="272">
        <v>3</v>
      </c>
      <c r="G18" s="272">
        <v>5</v>
      </c>
      <c r="H18" s="272">
        <v>0</v>
      </c>
      <c r="I18" s="272">
        <v>0</v>
      </c>
      <c r="J18" s="272">
        <v>0</v>
      </c>
      <c r="K18" s="272">
        <v>0</v>
      </c>
      <c r="L18" s="272">
        <v>1</v>
      </c>
      <c r="M18" s="272">
        <v>2</v>
      </c>
      <c r="N18" s="272">
        <v>2</v>
      </c>
      <c r="O18" s="272">
        <v>1</v>
      </c>
    </row>
    <row r="19" spans="1:15">
      <c r="A19" s="271" t="s">
        <v>400</v>
      </c>
      <c r="B19" s="272">
        <v>366</v>
      </c>
      <c r="C19" s="272">
        <v>366</v>
      </c>
      <c r="D19" s="273">
        <v>6227</v>
      </c>
      <c r="E19" s="272">
        <v>6205</v>
      </c>
      <c r="F19" s="272">
        <v>7</v>
      </c>
      <c r="G19" s="272">
        <v>23</v>
      </c>
      <c r="H19" s="272">
        <v>2</v>
      </c>
      <c r="I19" s="272">
        <v>1</v>
      </c>
      <c r="J19" s="272">
        <v>0</v>
      </c>
      <c r="K19" s="272">
        <v>0</v>
      </c>
      <c r="L19" s="272">
        <v>0</v>
      </c>
      <c r="M19" s="272">
        <v>0</v>
      </c>
      <c r="N19" s="272">
        <v>3</v>
      </c>
      <c r="O19" s="272">
        <v>2</v>
      </c>
    </row>
    <row r="20" spans="1:15">
      <c r="A20" s="271" t="s">
        <v>401</v>
      </c>
      <c r="B20" s="272">
        <v>185</v>
      </c>
      <c r="C20" s="272">
        <v>137</v>
      </c>
      <c r="D20" s="273">
        <v>3839</v>
      </c>
      <c r="E20" s="272">
        <v>5967</v>
      </c>
      <c r="F20" s="272">
        <v>11</v>
      </c>
      <c r="G20" s="272">
        <v>14</v>
      </c>
      <c r="H20" s="272">
        <v>5</v>
      </c>
      <c r="I20" s="272">
        <v>3</v>
      </c>
      <c r="J20" s="272">
        <v>0</v>
      </c>
      <c r="K20" s="272">
        <v>0</v>
      </c>
      <c r="L20" s="272">
        <v>0</v>
      </c>
      <c r="M20" s="272">
        <v>1</v>
      </c>
      <c r="N20" s="272">
        <v>7</v>
      </c>
      <c r="O20" s="272">
        <v>2</v>
      </c>
    </row>
    <row r="21" spans="1:15">
      <c r="A21" s="274" t="s">
        <v>402</v>
      </c>
      <c r="B21" s="272">
        <v>2934</v>
      </c>
      <c r="C21" s="272">
        <v>3045</v>
      </c>
      <c r="D21" s="273">
        <v>61695</v>
      </c>
      <c r="E21" s="272">
        <v>60237</v>
      </c>
      <c r="F21" s="272">
        <v>136</v>
      </c>
      <c r="G21" s="272">
        <v>260</v>
      </c>
      <c r="H21" s="272">
        <v>1</v>
      </c>
      <c r="I21" s="272">
        <v>4</v>
      </c>
      <c r="J21" s="272">
        <v>2</v>
      </c>
      <c r="K21" s="272">
        <v>0</v>
      </c>
      <c r="L21" s="272">
        <v>18</v>
      </c>
      <c r="M21" s="272">
        <v>20</v>
      </c>
      <c r="N21" s="272">
        <v>30</v>
      </c>
      <c r="O21" s="272">
        <v>36</v>
      </c>
    </row>
    <row r="22" spans="1:15">
      <c r="A22" s="271" t="s">
        <v>403</v>
      </c>
      <c r="B22" s="272">
        <v>284</v>
      </c>
      <c r="C22" s="272">
        <v>252</v>
      </c>
      <c r="D22" s="273">
        <v>411</v>
      </c>
      <c r="E22" s="272">
        <v>444</v>
      </c>
      <c r="F22" s="272">
        <v>0</v>
      </c>
      <c r="G22" s="272">
        <v>0</v>
      </c>
      <c r="H22" s="272">
        <v>0</v>
      </c>
      <c r="I22" s="272">
        <v>0</v>
      </c>
      <c r="J22" s="272">
        <v>0</v>
      </c>
      <c r="K22" s="272">
        <v>0</v>
      </c>
      <c r="L22" s="272">
        <v>0</v>
      </c>
      <c r="M22" s="272">
        <v>0</v>
      </c>
      <c r="N22" s="272">
        <v>0</v>
      </c>
      <c r="O22" s="272">
        <v>0</v>
      </c>
    </row>
    <row r="23" spans="1:15">
      <c r="A23" s="271" t="s">
        <v>404</v>
      </c>
      <c r="B23" s="272">
        <v>186</v>
      </c>
      <c r="C23" s="272">
        <v>179</v>
      </c>
      <c r="D23" s="273">
        <v>274</v>
      </c>
      <c r="E23" s="272">
        <v>263</v>
      </c>
      <c r="F23" s="272">
        <v>0</v>
      </c>
      <c r="G23" s="272">
        <v>0</v>
      </c>
      <c r="H23" s="272">
        <v>0</v>
      </c>
      <c r="I23" s="272">
        <v>0</v>
      </c>
      <c r="J23" s="272">
        <v>0</v>
      </c>
      <c r="K23" s="272">
        <v>0</v>
      </c>
      <c r="L23" s="272">
        <v>0</v>
      </c>
      <c r="M23" s="272">
        <v>0</v>
      </c>
      <c r="N23" s="272">
        <v>0</v>
      </c>
      <c r="O23" s="272">
        <v>0</v>
      </c>
    </row>
    <row r="24" spans="1:15">
      <c r="A24" s="271" t="s">
        <v>405</v>
      </c>
      <c r="B24" s="272">
        <v>568</v>
      </c>
      <c r="C24" s="272">
        <v>275</v>
      </c>
      <c r="D24" s="273">
        <v>1562</v>
      </c>
      <c r="E24" s="272">
        <v>1592</v>
      </c>
      <c r="F24" s="272">
        <v>0</v>
      </c>
      <c r="G24" s="272">
        <v>0</v>
      </c>
      <c r="H24" s="272">
        <v>0</v>
      </c>
      <c r="I24" s="272">
        <v>0</v>
      </c>
      <c r="J24" s="272">
        <v>0</v>
      </c>
      <c r="K24" s="272">
        <v>0</v>
      </c>
      <c r="L24" s="272">
        <v>0</v>
      </c>
      <c r="M24" s="272">
        <v>0</v>
      </c>
      <c r="N24" s="272">
        <v>0</v>
      </c>
      <c r="O24" s="272">
        <v>0</v>
      </c>
    </row>
    <row r="25" spans="1:15">
      <c r="A25" s="275" t="s">
        <v>66</v>
      </c>
      <c r="B25" s="276">
        <f t="shared" ref="B25:O25" si="0">SUM(B7:B24)</f>
        <v>5922</v>
      </c>
      <c r="C25" s="276">
        <f t="shared" si="0"/>
        <v>5206</v>
      </c>
      <c r="D25" s="276">
        <f t="shared" si="0"/>
        <v>95787</v>
      </c>
      <c r="E25" s="276">
        <f t="shared" si="0"/>
        <v>91986</v>
      </c>
      <c r="F25" s="276">
        <f t="shared" si="0"/>
        <v>219</v>
      </c>
      <c r="G25" s="276">
        <f t="shared" si="0"/>
        <v>372</v>
      </c>
      <c r="H25" s="276">
        <f t="shared" si="0"/>
        <v>16</v>
      </c>
      <c r="I25" s="276">
        <f t="shared" si="0"/>
        <v>11</v>
      </c>
      <c r="J25" s="276">
        <f t="shared" si="0"/>
        <v>3</v>
      </c>
      <c r="K25" s="276">
        <f t="shared" si="0"/>
        <v>2</v>
      </c>
      <c r="L25" s="276">
        <f t="shared" si="0"/>
        <v>34</v>
      </c>
      <c r="M25" s="276">
        <f t="shared" si="0"/>
        <v>35</v>
      </c>
      <c r="N25" s="276">
        <f t="shared" si="0"/>
        <v>54</v>
      </c>
      <c r="O25" s="276">
        <f t="shared" si="0"/>
        <v>55</v>
      </c>
    </row>
  </sheetData>
  <mergeCells count="11">
    <mergeCell ref="J5:K5"/>
    <mergeCell ref="A1:O1"/>
    <mergeCell ref="L2:M2"/>
    <mergeCell ref="B3:C3"/>
    <mergeCell ref="B4:C4"/>
    <mergeCell ref="D4:E4"/>
    <mergeCell ref="H4:I5"/>
    <mergeCell ref="J4:K4"/>
    <mergeCell ref="L4:M5"/>
    <mergeCell ref="N4:O5"/>
    <mergeCell ref="B5:C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abSelected="1" workbookViewId="0">
      <selection activeCell="K13" sqref="K13"/>
    </sheetView>
  </sheetViews>
  <sheetFormatPr defaultRowHeight="14.25"/>
  <cols>
    <col min="1" max="1" width="4.5703125" style="277" customWidth="1"/>
    <col min="2" max="2" width="22.28515625" style="277" customWidth="1"/>
    <col min="3" max="3" width="7" style="277" customWidth="1"/>
    <col min="4" max="4" width="8.5703125" style="277" customWidth="1"/>
    <col min="5" max="5" width="7.28515625" style="278" customWidth="1"/>
    <col min="6" max="6" width="8.5703125" style="279" customWidth="1"/>
    <col min="7" max="7" width="6.7109375" style="279" customWidth="1"/>
    <col min="8" max="8" width="8.5703125" style="277" customWidth="1"/>
    <col min="9" max="9" width="10" style="277" customWidth="1"/>
    <col min="10" max="10" width="9.140625" style="277"/>
    <col min="11" max="11" width="25.140625" style="277" customWidth="1"/>
    <col min="12" max="256" width="9.140625" style="277"/>
    <col min="257" max="257" width="4.5703125" style="277" customWidth="1"/>
    <col min="258" max="258" width="22.28515625" style="277" customWidth="1"/>
    <col min="259" max="259" width="7" style="277" customWidth="1"/>
    <col min="260" max="260" width="8.5703125" style="277" customWidth="1"/>
    <col min="261" max="261" width="7.28515625" style="277" customWidth="1"/>
    <col min="262" max="262" width="8.5703125" style="277" customWidth="1"/>
    <col min="263" max="263" width="6.7109375" style="277" customWidth="1"/>
    <col min="264" max="264" width="8.5703125" style="277" customWidth="1"/>
    <col min="265" max="265" width="10" style="277" customWidth="1"/>
    <col min="266" max="266" width="9.140625" style="277"/>
    <col min="267" max="267" width="25.140625" style="277" customWidth="1"/>
    <col min="268" max="512" width="9.140625" style="277"/>
    <col min="513" max="513" width="4.5703125" style="277" customWidth="1"/>
    <col min="514" max="514" width="22.28515625" style="277" customWidth="1"/>
    <col min="515" max="515" width="7" style="277" customWidth="1"/>
    <col min="516" max="516" width="8.5703125" style="277" customWidth="1"/>
    <col min="517" max="517" width="7.28515625" style="277" customWidth="1"/>
    <col min="518" max="518" width="8.5703125" style="277" customWidth="1"/>
    <col min="519" max="519" width="6.7109375" style="277" customWidth="1"/>
    <col min="520" max="520" width="8.5703125" style="277" customWidth="1"/>
    <col min="521" max="521" width="10" style="277" customWidth="1"/>
    <col min="522" max="522" width="9.140625" style="277"/>
    <col min="523" max="523" width="25.140625" style="277" customWidth="1"/>
    <col min="524" max="768" width="9.140625" style="277"/>
    <col min="769" max="769" width="4.5703125" style="277" customWidth="1"/>
    <col min="770" max="770" width="22.28515625" style="277" customWidth="1"/>
    <col min="771" max="771" width="7" style="277" customWidth="1"/>
    <col min="772" max="772" width="8.5703125" style="277" customWidth="1"/>
    <col min="773" max="773" width="7.28515625" style="277" customWidth="1"/>
    <col min="774" max="774" width="8.5703125" style="277" customWidth="1"/>
    <col min="775" max="775" width="6.7109375" style="277" customWidth="1"/>
    <col min="776" max="776" width="8.5703125" style="277" customWidth="1"/>
    <col min="777" max="777" width="10" style="277" customWidth="1"/>
    <col min="778" max="778" width="9.140625" style="277"/>
    <col min="779" max="779" width="25.140625" style="277" customWidth="1"/>
    <col min="780" max="1024" width="9.140625" style="277"/>
    <col min="1025" max="1025" width="4.5703125" style="277" customWidth="1"/>
    <col min="1026" max="1026" width="22.28515625" style="277" customWidth="1"/>
    <col min="1027" max="1027" width="7" style="277" customWidth="1"/>
    <col min="1028" max="1028" width="8.5703125" style="277" customWidth="1"/>
    <col min="1029" max="1029" width="7.28515625" style="277" customWidth="1"/>
    <col min="1030" max="1030" width="8.5703125" style="277" customWidth="1"/>
    <col min="1031" max="1031" width="6.7109375" style="277" customWidth="1"/>
    <col min="1032" max="1032" width="8.5703125" style="277" customWidth="1"/>
    <col min="1033" max="1033" width="10" style="277" customWidth="1"/>
    <col min="1034" max="1034" width="9.140625" style="277"/>
    <col min="1035" max="1035" width="25.140625" style="277" customWidth="1"/>
    <col min="1036" max="1280" width="9.140625" style="277"/>
    <col min="1281" max="1281" width="4.5703125" style="277" customWidth="1"/>
    <col min="1282" max="1282" width="22.28515625" style="277" customWidth="1"/>
    <col min="1283" max="1283" width="7" style="277" customWidth="1"/>
    <col min="1284" max="1284" width="8.5703125" style="277" customWidth="1"/>
    <col min="1285" max="1285" width="7.28515625" style="277" customWidth="1"/>
    <col min="1286" max="1286" width="8.5703125" style="277" customWidth="1"/>
    <col min="1287" max="1287" width="6.7109375" style="277" customWidth="1"/>
    <col min="1288" max="1288" width="8.5703125" style="277" customWidth="1"/>
    <col min="1289" max="1289" width="10" style="277" customWidth="1"/>
    <col min="1290" max="1290" width="9.140625" style="277"/>
    <col min="1291" max="1291" width="25.140625" style="277" customWidth="1"/>
    <col min="1292" max="1536" width="9.140625" style="277"/>
    <col min="1537" max="1537" width="4.5703125" style="277" customWidth="1"/>
    <col min="1538" max="1538" width="22.28515625" style="277" customWidth="1"/>
    <col min="1539" max="1539" width="7" style="277" customWidth="1"/>
    <col min="1540" max="1540" width="8.5703125" style="277" customWidth="1"/>
    <col min="1541" max="1541" width="7.28515625" style="277" customWidth="1"/>
    <col min="1542" max="1542" width="8.5703125" style="277" customWidth="1"/>
    <col min="1543" max="1543" width="6.7109375" style="277" customWidth="1"/>
    <col min="1544" max="1544" width="8.5703125" style="277" customWidth="1"/>
    <col min="1545" max="1545" width="10" style="277" customWidth="1"/>
    <col min="1546" max="1546" width="9.140625" style="277"/>
    <col min="1547" max="1547" width="25.140625" style="277" customWidth="1"/>
    <col min="1548" max="1792" width="9.140625" style="277"/>
    <col min="1793" max="1793" width="4.5703125" style="277" customWidth="1"/>
    <col min="1794" max="1794" width="22.28515625" style="277" customWidth="1"/>
    <col min="1795" max="1795" width="7" style="277" customWidth="1"/>
    <col min="1796" max="1796" width="8.5703125" style="277" customWidth="1"/>
    <col min="1797" max="1797" width="7.28515625" style="277" customWidth="1"/>
    <col min="1798" max="1798" width="8.5703125" style="277" customWidth="1"/>
    <col min="1799" max="1799" width="6.7109375" style="277" customWidth="1"/>
    <col min="1800" max="1800" width="8.5703125" style="277" customWidth="1"/>
    <col min="1801" max="1801" width="10" style="277" customWidth="1"/>
    <col min="1802" max="1802" width="9.140625" style="277"/>
    <col min="1803" max="1803" width="25.140625" style="277" customWidth="1"/>
    <col min="1804" max="2048" width="9.140625" style="277"/>
    <col min="2049" max="2049" width="4.5703125" style="277" customWidth="1"/>
    <col min="2050" max="2050" width="22.28515625" style="277" customWidth="1"/>
    <col min="2051" max="2051" width="7" style="277" customWidth="1"/>
    <col min="2052" max="2052" width="8.5703125" style="277" customWidth="1"/>
    <col min="2053" max="2053" width="7.28515625" style="277" customWidth="1"/>
    <col min="2054" max="2054" width="8.5703125" style="277" customWidth="1"/>
    <col min="2055" max="2055" width="6.7109375" style="277" customWidth="1"/>
    <col min="2056" max="2056" width="8.5703125" style="277" customWidth="1"/>
    <col min="2057" max="2057" width="10" style="277" customWidth="1"/>
    <col min="2058" max="2058" width="9.140625" style="277"/>
    <col min="2059" max="2059" width="25.140625" style="277" customWidth="1"/>
    <col min="2060" max="2304" width="9.140625" style="277"/>
    <col min="2305" max="2305" width="4.5703125" style="277" customWidth="1"/>
    <col min="2306" max="2306" width="22.28515625" style="277" customWidth="1"/>
    <col min="2307" max="2307" width="7" style="277" customWidth="1"/>
    <col min="2308" max="2308" width="8.5703125" style="277" customWidth="1"/>
    <col min="2309" max="2309" width="7.28515625" style="277" customWidth="1"/>
    <col min="2310" max="2310" width="8.5703125" style="277" customWidth="1"/>
    <col min="2311" max="2311" width="6.7109375" style="277" customWidth="1"/>
    <col min="2312" max="2312" width="8.5703125" style="277" customWidth="1"/>
    <col min="2313" max="2313" width="10" style="277" customWidth="1"/>
    <col min="2314" max="2314" width="9.140625" style="277"/>
    <col min="2315" max="2315" width="25.140625" style="277" customWidth="1"/>
    <col min="2316" max="2560" width="9.140625" style="277"/>
    <col min="2561" max="2561" width="4.5703125" style="277" customWidth="1"/>
    <col min="2562" max="2562" width="22.28515625" style="277" customWidth="1"/>
    <col min="2563" max="2563" width="7" style="277" customWidth="1"/>
    <col min="2564" max="2564" width="8.5703125" style="277" customWidth="1"/>
    <col min="2565" max="2565" width="7.28515625" style="277" customWidth="1"/>
    <col min="2566" max="2566" width="8.5703125" style="277" customWidth="1"/>
    <col min="2567" max="2567" width="6.7109375" style="277" customWidth="1"/>
    <col min="2568" max="2568" width="8.5703125" style="277" customWidth="1"/>
    <col min="2569" max="2569" width="10" style="277" customWidth="1"/>
    <col min="2570" max="2570" width="9.140625" style="277"/>
    <col min="2571" max="2571" width="25.140625" style="277" customWidth="1"/>
    <col min="2572" max="2816" width="9.140625" style="277"/>
    <col min="2817" max="2817" width="4.5703125" style="277" customWidth="1"/>
    <col min="2818" max="2818" width="22.28515625" style="277" customWidth="1"/>
    <col min="2819" max="2819" width="7" style="277" customWidth="1"/>
    <col min="2820" max="2820" width="8.5703125" style="277" customWidth="1"/>
    <col min="2821" max="2821" width="7.28515625" style="277" customWidth="1"/>
    <col min="2822" max="2822" width="8.5703125" style="277" customWidth="1"/>
    <col min="2823" max="2823" width="6.7109375" style="277" customWidth="1"/>
    <col min="2824" max="2824" width="8.5703125" style="277" customWidth="1"/>
    <col min="2825" max="2825" width="10" style="277" customWidth="1"/>
    <col min="2826" max="2826" width="9.140625" style="277"/>
    <col min="2827" max="2827" width="25.140625" style="277" customWidth="1"/>
    <col min="2828" max="3072" width="9.140625" style="277"/>
    <col min="3073" max="3073" width="4.5703125" style="277" customWidth="1"/>
    <col min="3074" max="3074" width="22.28515625" style="277" customWidth="1"/>
    <col min="3075" max="3075" width="7" style="277" customWidth="1"/>
    <col min="3076" max="3076" width="8.5703125" style="277" customWidth="1"/>
    <col min="3077" max="3077" width="7.28515625" style="277" customWidth="1"/>
    <col min="3078" max="3078" width="8.5703125" style="277" customWidth="1"/>
    <col min="3079" max="3079" width="6.7109375" style="277" customWidth="1"/>
    <col min="3080" max="3080" width="8.5703125" style="277" customWidth="1"/>
    <col min="3081" max="3081" width="10" style="277" customWidth="1"/>
    <col min="3082" max="3082" width="9.140625" style="277"/>
    <col min="3083" max="3083" width="25.140625" style="277" customWidth="1"/>
    <col min="3084" max="3328" width="9.140625" style="277"/>
    <col min="3329" max="3329" width="4.5703125" style="277" customWidth="1"/>
    <col min="3330" max="3330" width="22.28515625" style="277" customWidth="1"/>
    <col min="3331" max="3331" width="7" style="277" customWidth="1"/>
    <col min="3332" max="3332" width="8.5703125" style="277" customWidth="1"/>
    <col min="3333" max="3333" width="7.28515625" style="277" customWidth="1"/>
    <col min="3334" max="3334" width="8.5703125" style="277" customWidth="1"/>
    <col min="3335" max="3335" width="6.7109375" style="277" customWidth="1"/>
    <col min="3336" max="3336" width="8.5703125" style="277" customWidth="1"/>
    <col min="3337" max="3337" width="10" style="277" customWidth="1"/>
    <col min="3338" max="3338" width="9.140625" style="277"/>
    <col min="3339" max="3339" width="25.140625" style="277" customWidth="1"/>
    <col min="3340" max="3584" width="9.140625" style="277"/>
    <col min="3585" max="3585" width="4.5703125" style="277" customWidth="1"/>
    <col min="3586" max="3586" width="22.28515625" style="277" customWidth="1"/>
    <col min="3587" max="3587" width="7" style="277" customWidth="1"/>
    <col min="3588" max="3588" width="8.5703125" style="277" customWidth="1"/>
    <col min="3589" max="3589" width="7.28515625" style="277" customWidth="1"/>
    <col min="3590" max="3590" width="8.5703125" style="277" customWidth="1"/>
    <col min="3591" max="3591" width="6.7109375" style="277" customWidth="1"/>
    <col min="3592" max="3592" width="8.5703125" style="277" customWidth="1"/>
    <col min="3593" max="3593" width="10" style="277" customWidth="1"/>
    <col min="3594" max="3594" width="9.140625" style="277"/>
    <col min="3595" max="3595" width="25.140625" style="277" customWidth="1"/>
    <col min="3596" max="3840" width="9.140625" style="277"/>
    <col min="3841" max="3841" width="4.5703125" style="277" customWidth="1"/>
    <col min="3842" max="3842" width="22.28515625" style="277" customWidth="1"/>
    <col min="3843" max="3843" width="7" style="277" customWidth="1"/>
    <col min="3844" max="3844" width="8.5703125" style="277" customWidth="1"/>
    <col min="3845" max="3845" width="7.28515625" style="277" customWidth="1"/>
    <col min="3846" max="3846" width="8.5703125" style="277" customWidth="1"/>
    <col min="3847" max="3847" width="6.7109375" style="277" customWidth="1"/>
    <col min="3848" max="3848" width="8.5703125" style="277" customWidth="1"/>
    <col min="3849" max="3849" width="10" style="277" customWidth="1"/>
    <col min="3850" max="3850" width="9.140625" style="277"/>
    <col min="3851" max="3851" width="25.140625" style="277" customWidth="1"/>
    <col min="3852" max="4096" width="9.140625" style="277"/>
    <col min="4097" max="4097" width="4.5703125" style="277" customWidth="1"/>
    <col min="4098" max="4098" width="22.28515625" style="277" customWidth="1"/>
    <col min="4099" max="4099" width="7" style="277" customWidth="1"/>
    <col min="4100" max="4100" width="8.5703125" style="277" customWidth="1"/>
    <col min="4101" max="4101" width="7.28515625" style="277" customWidth="1"/>
    <col min="4102" max="4102" width="8.5703125" style="277" customWidth="1"/>
    <col min="4103" max="4103" width="6.7109375" style="277" customWidth="1"/>
    <col min="4104" max="4104" width="8.5703125" style="277" customWidth="1"/>
    <col min="4105" max="4105" width="10" style="277" customWidth="1"/>
    <col min="4106" max="4106" width="9.140625" style="277"/>
    <col min="4107" max="4107" width="25.140625" style="277" customWidth="1"/>
    <col min="4108" max="4352" width="9.140625" style="277"/>
    <col min="4353" max="4353" width="4.5703125" style="277" customWidth="1"/>
    <col min="4354" max="4354" width="22.28515625" style="277" customWidth="1"/>
    <col min="4355" max="4355" width="7" style="277" customWidth="1"/>
    <col min="4356" max="4356" width="8.5703125" style="277" customWidth="1"/>
    <col min="4357" max="4357" width="7.28515625" style="277" customWidth="1"/>
    <col min="4358" max="4358" width="8.5703125" style="277" customWidth="1"/>
    <col min="4359" max="4359" width="6.7109375" style="277" customWidth="1"/>
    <col min="4360" max="4360" width="8.5703125" style="277" customWidth="1"/>
    <col min="4361" max="4361" width="10" style="277" customWidth="1"/>
    <col min="4362" max="4362" width="9.140625" style="277"/>
    <col min="4363" max="4363" width="25.140625" style="277" customWidth="1"/>
    <col min="4364" max="4608" width="9.140625" style="277"/>
    <col min="4609" max="4609" width="4.5703125" style="277" customWidth="1"/>
    <col min="4610" max="4610" width="22.28515625" style="277" customWidth="1"/>
    <col min="4611" max="4611" width="7" style="277" customWidth="1"/>
    <col min="4612" max="4612" width="8.5703125" style="277" customWidth="1"/>
    <col min="4613" max="4613" width="7.28515625" style="277" customWidth="1"/>
    <col min="4614" max="4614" width="8.5703125" style="277" customWidth="1"/>
    <col min="4615" max="4615" width="6.7109375" style="277" customWidth="1"/>
    <col min="4616" max="4616" width="8.5703125" style="277" customWidth="1"/>
    <col min="4617" max="4617" width="10" style="277" customWidth="1"/>
    <col min="4618" max="4618" width="9.140625" style="277"/>
    <col min="4619" max="4619" width="25.140625" style="277" customWidth="1"/>
    <col min="4620" max="4864" width="9.140625" style="277"/>
    <col min="4865" max="4865" width="4.5703125" style="277" customWidth="1"/>
    <col min="4866" max="4866" width="22.28515625" style="277" customWidth="1"/>
    <col min="4867" max="4867" width="7" style="277" customWidth="1"/>
    <col min="4868" max="4868" width="8.5703125" style="277" customWidth="1"/>
    <col min="4869" max="4869" width="7.28515625" style="277" customWidth="1"/>
    <col min="4870" max="4870" width="8.5703125" style="277" customWidth="1"/>
    <col min="4871" max="4871" width="6.7109375" style="277" customWidth="1"/>
    <col min="4872" max="4872" width="8.5703125" style="277" customWidth="1"/>
    <col min="4873" max="4873" width="10" style="277" customWidth="1"/>
    <col min="4874" max="4874" width="9.140625" style="277"/>
    <col min="4875" max="4875" width="25.140625" style="277" customWidth="1"/>
    <col min="4876" max="5120" width="9.140625" style="277"/>
    <col min="5121" max="5121" width="4.5703125" style="277" customWidth="1"/>
    <col min="5122" max="5122" width="22.28515625" style="277" customWidth="1"/>
    <col min="5123" max="5123" width="7" style="277" customWidth="1"/>
    <col min="5124" max="5124" width="8.5703125" style="277" customWidth="1"/>
    <col min="5125" max="5125" width="7.28515625" style="277" customWidth="1"/>
    <col min="5126" max="5126" width="8.5703125" style="277" customWidth="1"/>
    <col min="5127" max="5127" width="6.7109375" style="277" customWidth="1"/>
    <col min="5128" max="5128" width="8.5703125" style="277" customWidth="1"/>
    <col min="5129" max="5129" width="10" style="277" customWidth="1"/>
    <col min="5130" max="5130" width="9.140625" style="277"/>
    <col min="5131" max="5131" width="25.140625" style="277" customWidth="1"/>
    <col min="5132" max="5376" width="9.140625" style="277"/>
    <col min="5377" max="5377" width="4.5703125" style="277" customWidth="1"/>
    <col min="5378" max="5378" width="22.28515625" style="277" customWidth="1"/>
    <col min="5379" max="5379" width="7" style="277" customWidth="1"/>
    <col min="5380" max="5380" width="8.5703125" style="277" customWidth="1"/>
    <col min="5381" max="5381" width="7.28515625" style="277" customWidth="1"/>
    <col min="5382" max="5382" width="8.5703125" style="277" customWidth="1"/>
    <col min="5383" max="5383" width="6.7109375" style="277" customWidth="1"/>
    <col min="5384" max="5384" width="8.5703125" style="277" customWidth="1"/>
    <col min="5385" max="5385" width="10" style="277" customWidth="1"/>
    <col min="5386" max="5386" width="9.140625" style="277"/>
    <col min="5387" max="5387" width="25.140625" style="277" customWidth="1"/>
    <col min="5388" max="5632" width="9.140625" style="277"/>
    <col min="5633" max="5633" width="4.5703125" style="277" customWidth="1"/>
    <col min="5634" max="5634" width="22.28515625" style="277" customWidth="1"/>
    <col min="5635" max="5635" width="7" style="277" customWidth="1"/>
    <col min="5636" max="5636" width="8.5703125" style="277" customWidth="1"/>
    <col min="5637" max="5637" width="7.28515625" style="277" customWidth="1"/>
    <col min="5638" max="5638" width="8.5703125" style="277" customWidth="1"/>
    <col min="5639" max="5639" width="6.7109375" style="277" customWidth="1"/>
    <col min="5640" max="5640" width="8.5703125" style="277" customWidth="1"/>
    <col min="5641" max="5641" width="10" style="277" customWidth="1"/>
    <col min="5642" max="5642" width="9.140625" style="277"/>
    <col min="5643" max="5643" width="25.140625" style="277" customWidth="1"/>
    <col min="5644" max="5888" width="9.140625" style="277"/>
    <col min="5889" max="5889" width="4.5703125" style="277" customWidth="1"/>
    <col min="5890" max="5890" width="22.28515625" style="277" customWidth="1"/>
    <col min="5891" max="5891" width="7" style="277" customWidth="1"/>
    <col min="5892" max="5892" width="8.5703125" style="277" customWidth="1"/>
    <col min="5893" max="5893" width="7.28515625" style="277" customWidth="1"/>
    <col min="5894" max="5894" width="8.5703125" style="277" customWidth="1"/>
    <col min="5895" max="5895" width="6.7109375" style="277" customWidth="1"/>
    <col min="5896" max="5896" width="8.5703125" style="277" customWidth="1"/>
    <col min="5897" max="5897" width="10" style="277" customWidth="1"/>
    <col min="5898" max="5898" width="9.140625" style="277"/>
    <col min="5899" max="5899" width="25.140625" style="277" customWidth="1"/>
    <col min="5900" max="6144" width="9.140625" style="277"/>
    <col min="6145" max="6145" width="4.5703125" style="277" customWidth="1"/>
    <col min="6146" max="6146" width="22.28515625" style="277" customWidth="1"/>
    <col min="6147" max="6147" width="7" style="277" customWidth="1"/>
    <col min="6148" max="6148" width="8.5703125" style="277" customWidth="1"/>
    <col min="6149" max="6149" width="7.28515625" style="277" customWidth="1"/>
    <col min="6150" max="6150" width="8.5703125" style="277" customWidth="1"/>
    <col min="6151" max="6151" width="6.7109375" style="277" customWidth="1"/>
    <col min="6152" max="6152" width="8.5703125" style="277" customWidth="1"/>
    <col min="6153" max="6153" width="10" style="277" customWidth="1"/>
    <col min="6154" max="6154" width="9.140625" style="277"/>
    <col min="6155" max="6155" width="25.140625" style="277" customWidth="1"/>
    <col min="6156" max="6400" width="9.140625" style="277"/>
    <col min="6401" max="6401" width="4.5703125" style="277" customWidth="1"/>
    <col min="6402" max="6402" width="22.28515625" style="277" customWidth="1"/>
    <col min="6403" max="6403" width="7" style="277" customWidth="1"/>
    <col min="6404" max="6404" width="8.5703125" style="277" customWidth="1"/>
    <col min="6405" max="6405" width="7.28515625" style="277" customWidth="1"/>
    <col min="6406" max="6406" width="8.5703125" style="277" customWidth="1"/>
    <col min="6407" max="6407" width="6.7109375" style="277" customWidth="1"/>
    <col min="6408" max="6408" width="8.5703125" style="277" customWidth="1"/>
    <col min="6409" max="6409" width="10" style="277" customWidth="1"/>
    <col min="6410" max="6410" width="9.140625" style="277"/>
    <col min="6411" max="6411" width="25.140625" style="277" customWidth="1"/>
    <col min="6412" max="6656" width="9.140625" style="277"/>
    <col min="6657" max="6657" width="4.5703125" style="277" customWidth="1"/>
    <col min="6658" max="6658" width="22.28515625" style="277" customWidth="1"/>
    <col min="6659" max="6659" width="7" style="277" customWidth="1"/>
    <col min="6660" max="6660" width="8.5703125" style="277" customWidth="1"/>
    <col min="6661" max="6661" width="7.28515625" style="277" customWidth="1"/>
    <col min="6662" max="6662" width="8.5703125" style="277" customWidth="1"/>
    <col min="6663" max="6663" width="6.7109375" style="277" customWidth="1"/>
    <col min="6664" max="6664" width="8.5703125" style="277" customWidth="1"/>
    <col min="6665" max="6665" width="10" style="277" customWidth="1"/>
    <col min="6666" max="6666" width="9.140625" style="277"/>
    <col min="6667" max="6667" width="25.140625" style="277" customWidth="1"/>
    <col min="6668" max="6912" width="9.140625" style="277"/>
    <col min="6913" max="6913" width="4.5703125" style="277" customWidth="1"/>
    <col min="6914" max="6914" width="22.28515625" style="277" customWidth="1"/>
    <col min="6915" max="6915" width="7" style="277" customWidth="1"/>
    <col min="6916" max="6916" width="8.5703125" style="277" customWidth="1"/>
    <col min="6917" max="6917" width="7.28515625" style="277" customWidth="1"/>
    <col min="6918" max="6918" width="8.5703125" style="277" customWidth="1"/>
    <col min="6919" max="6919" width="6.7109375" style="277" customWidth="1"/>
    <col min="6920" max="6920" width="8.5703125" style="277" customWidth="1"/>
    <col min="6921" max="6921" width="10" style="277" customWidth="1"/>
    <col min="6922" max="6922" width="9.140625" style="277"/>
    <col min="6923" max="6923" width="25.140625" style="277" customWidth="1"/>
    <col min="6924" max="7168" width="9.140625" style="277"/>
    <col min="7169" max="7169" width="4.5703125" style="277" customWidth="1"/>
    <col min="7170" max="7170" width="22.28515625" style="277" customWidth="1"/>
    <col min="7171" max="7171" width="7" style="277" customWidth="1"/>
    <col min="7172" max="7172" width="8.5703125" style="277" customWidth="1"/>
    <col min="7173" max="7173" width="7.28515625" style="277" customWidth="1"/>
    <col min="7174" max="7174" width="8.5703125" style="277" customWidth="1"/>
    <col min="7175" max="7175" width="6.7109375" style="277" customWidth="1"/>
    <col min="7176" max="7176" width="8.5703125" style="277" customWidth="1"/>
    <col min="7177" max="7177" width="10" style="277" customWidth="1"/>
    <col min="7178" max="7178" width="9.140625" style="277"/>
    <col min="7179" max="7179" width="25.140625" style="277" customWidth="1"/>
    <col min="7180" max="7424" width="9.140625" style="277"/>
    <col min="7425" max="7425" width="4.5703125" style="277" customWidth="1"/>
    <col min="7426" max="7426" width="22.28515625" style="277" customWidth="1"/>
    <col min="7427" max="7427" width="7" style="277" customWidth="1"/>
    <col min="7428" max="7428" width="8.5703125" style="277" customWidth="1"/>
    <col min="7429" max="7429" width="7.28515625" style="277" customWidth="1"/>
    <col min="7430" max="7430" width="8.5703125" style="277" customWidth="1"/>
    <col min="7431" max="7431" width="6.7109375" style="277" customWidth="1"/>
    <col min="7432" max="7432" width="8.5703125" style="277" customWidth="1"/>
    <col min="7433" max="7433" width="10" style="277" customWidth="1"/>
    <col min="7434" max="7434" width="9.140625" style="277"/>
    <col min="7435" max="7435" width="25.140625" style="277" customWidth="1"/>
    <col min="7436" max="7680" width="9.140625" style="277"/>
    <col min="7681" max="7681" width="4.5703125" style="277" customWidth="1"/>
    <col min="7682" max="7682" width="22.28515625" style="277" customWidth="1"/>
    <col min="7683" max="7683" width="7" style="277" customWidth="1"/>
    <col min="7684" max="7684" width="8.5703125" style="277" customWidth="1"/>
    <col min="7685" max="7685" width="7.28515625" style="277" customWidth="1"/>
    <col min="7686" max="7686" width="8.5703125" style="277" customWidth="1"/>
    <col min="7687" max="7687" width="6.7109375" style="277" customWidth="1"/>
    <col min="7688" max="7688" width="8.5703125" style="277" customWidth="1"/>
    <col min="7689" max="7689" width="10" style="277" customWidth="1"/>
    <col min="7690" max="7690" width="9.140625" style="277"/>
    <col min="7691" max="7691" width="25.140625" style="277" customWidth="1"/>
    <col min="7692" max="7936" width="9.140625" style="277"/>
    <col min="7937" max="7937" width="4.5703125" style="277" customWidth="1"/>
    <col min="7938" max="7938" width="22.28515625" style="277" customWidth="1"/>
    <col min="7939" max="7939" width="7" style="277" customWidth="1"/>
    <col min="7940" max="7940" width="8.5703125" style="277" customWidth="1"/>
    <col min="7941" max="7941" width="7.28515625" style="277" customWidth="1"/>
    <col min="7942" max="7942" width="8.5703125" style="277" customWidth="1"/>
    <col min="7943" max="7943" width="6.7109375" style="277" customWidth="1"/>
    <col min="7944" max="7944" width="8.5703125" style="277" customWidth="1"/>
    <col min="7945" max="7945" width="10" style="277" customWidth="1"/>
    <col min="7946" max="7946" width="9.140625" style="277"/>
    <col min="7947" max="7947" width="25.140625" style="277" customWidth="1"/>
    <col min="7948" max="8192" width="9.140625" style="277"/>
    <col min="8193" max="8193" width="4.5703125" style="277" customWidth="1"/>
    <col min="8194" max="8194" width="22.28515625" style="277" customWidth="1"/>
    <col min="8195" max="8195" width="7" style="277" customWidth="1"/>
    <col min="8196" max="8196" width="8.5703125" style="277" customWidth="1"/>
    <col min="8197" max="8197" width="7.28515625" style="277" customWidth="1"/>
    <col min="8198" max="8198" width="8.5703125" style="277" customWidth="1"/>
    <col min="8199" max="8199" width="6.7109375" style="277" customWidth="1"/>
    <col min="8200" max="8200" width="8.5703125" style="277" customWidth="1"/>
    <col min="8201" max="8201" width="10" style="277" customWidth="1"/>
    <col min="8202" max="8202" width="9.140625" style="277"/>
    <col min="8203" max="8203" width="25.140625" style="277" customWidth="1"/>
    <col min="8204" max="8448" width="9.140625" style="277"/>
    <col min="8449" max="8449" width="4.5703125" style="277" customWidth="1"/>
    <col min="8450" max="8450" width="22.28515625" style="277" customWidth="1"/>
    <col min="8451" max="8451" width="7" style="277" customWidth="1"/>
    <col min="8452" max="8452" width="8.5703125" style="277" customWidth="1"/>
    <col min="8453" max="8453" width="7.28515625" style="277" customWidth="1"/>
    <col min="8454" max="8454" width="8.5703125" style="277" customWidth="1"/>
    <col min="8455" max="8455" width="6.7109375" style="277" customWidth="1"/>
    <col min="8456" max="8456" width="8.5703125" style="277" customWidth="1"/>
    <col min="8457" max="8457" width="10" style="277" customWidth="1"/>
    <col min="8458" max="8458" width="9.140625" style="277"/>
    <col min="8459" max="8459" width="25.140625" style="277" customWidth="1"/>
    <col min="8460" max="8704" width="9.140625" style="277"/>
    <col min="8705" max="8705" width="4.5703125" style="277" customWidth="1"/>
    <col min="8706" max="8706" width="22.28515625" style="277" customWidth="1"/>
    <col min="8707" max="8707" width="7" style="277" customWidth="1"/>
    <col min="8708" max="8708" width="8.5703125" style="277" customWidth="1"/>
    <col min="8709" max="8709" width="7.28515625" style="277" customWidth="1"/>
    <col min="8710" max="8710" width="8.5703125" style="277" customWidth="1"/>
    <col min="8711" max="8711" width="6.7109375" style="277" customWidth="1"/>
    <col min="8712" max="8712" width="8.5703125" style="277" customWidth="1"/>
    <col min="8713" max="8713" width="10" style="277" customWidth="1"/>
    <col min="8714" max="8714" width="9.140625" style="277"/>
    <col min="8715" max="8715" width="25.140625" style="277" customWidth="1"/>
    <col min="8716" max="8960" width="9.140625" style="277"/>
    <col min="8961" max="8961" width="4.5703125" style="277" customWidth="1"/>
    <col min="8962" max="8962" width="22.28515625" style="277" customWidth="1"/>
    <col min="8963" max="8963" width="7" style="277" customWidth="1"/>
    <col min="8964" max="8964" width="8.5703125" style="277" customWidth="1"/>
    <col min="8965" max="8965" width="7.28515625" style="277" customWidth="1"/>
    <col min="8966" max="8966" width="8.5703125" style="277" customWidth="1"/>
    <col min="8967" max="8967" width="6.7109375" style="277" customWidth="1"/>
    <col min="8968" max="8968" width="8.5703125" style="277" customWidth="1"/>
    <col min="8969" max="8969" width="10" style="277" customWidth="1"/>
    <col min="8970" max="8970" width="9.140625" style="277"/>
    <col min="8971" max="8971" width="25.140625" style="277" customWidth="1"/>
    <col min="8972" max="9216" width="9.140625" style="277"/>
    <col min="9217" max="9217" width="4.5703125" style="277" customWidth="1"/>
    <col min="9218" max="9218" width="22.28515625" style="277" customWidth="1"/>
    <col min="9219" max="9219" width="7" style="277" customWidth="1"/>
    <col min="9220" max="9220" width="8.5703125" style="277" customWidth="1"/>
    <col min="9221" max="9221" width="7.28515625" style="277" customWidth="1"/>
    <col min="9222" max="9222" width="8.5703125" style="277" customWidth="1"/>
    <col min="9223" max="9223" width="6.7109375" style="277" customWidth="1"/>
    <col min="9224" max="9224" width="8.5703125" style="277" customWidth="1"/>
    <col min="9225" max="9225" width="10" style="277" customWidth="1"/>
    <col min="9226" max="9226" width="9.140625" style="277"/>
    <col min="9227" max="9227" width="25.140625" style="277" customWidth="1"/>
    <col min="9228" max="9472" width="9.140625" style="277"/>
    <col min="9473" max="9473" width="4.5703125" style="277" customWidth="1"/>
    <col min="9474" max="9474" width="22.28515625" style="277" customWidth="1"/>
    <col min="9475" max="9475" width="7" style="277" customWidth="1"/>
    <col min="9476" max="9476" width="8.5703125" style="277" customWidth="1"/>
    <col min="9477" max="9477" width="7.28515625" style="277" customWidth="1"/>
    <col min="9478" max="9478" width="8.5703125" style="277" customWidth="1"/>
    <col min="9479" max="9479" width="6.7109375" style="277" customWidth="1"/>
    <col min="9480" max="9480" width="8.5703125" style="277" customWidth="1"/>
    <col min="9481" max="9481" width="10" style="277" customWidth="1"/>
    <col min="9482" max="9482" width="9.140625" style="277"/>
    <col min="9483" max="9483" width="25.140625" style="277" customWidth="1"/>
    <col min="9484" max="9728" width="9.140625" style="277"/>
    <col min="9729" max="9729" width="4.5703125" style="277" customWidth="1"/>
    <col min="9730" max="9730" width="22.28515625" style="277" customWidth="1"/>
    <col min="9731" max="9731" width="7" style="277" customWidth="1"/>
    <col min="9732" max="9732" width="8.5703125" style="277" customWidth="1"/>
    <col min="9733" max="9733" width="7.28515625" style="277" customWidth="1"/>
    <col min="9734" max="9734" width="8.5703125" style="277" customWidth="1"/>
    <col min="9735" max="9735" width="6.7109375" style="277" customWidth="1"/>
    <col min="9736" max="9736" width="8.5703125" style="277" customWidth="1"/>
    <col min="9737" max="9737" width="10" style="277" customWidth="1"/>
    <col min="9738" max="9738" width="9.140625" style="277"/>
    <col min="9739" max="9739" width="25.140625" style="277" customWidth="1"/>
    <col min="9740" max="9984" width="9.140625" style="277"/>
    <col min="9985" max="9985" width="4.5703125" style="277" customWidth="1"/>
    <col min="9986" max="9986" width="22.28515625" style="277" customWidth="1"/>
    <col min="9987" max="9987" width="7" style="277" customWidth="1"/>
    <col min="9988" max="9988" width="8.5703125" style="277" customWidth="1"/>
    <col min="9989" max="9989" width="7.28515625" style="277" customWidth="1"/>
    <col min="9990" max="9990" width="8.5703125" style="277" customWidth="1"/>
    <col min="9991" max="9991" width="6.7109375" style="277" customWidth="1"/>
    <col min="9992" max="9992" width="8.5703125" style="277" customWidth="1"/>
    <col min="9993" max="9993" width="10" style="277" customWidth="1"/>
    <col min="9994" max="9994" width="9.140625" style="277"/>
    <col min="9995" max="9995" width="25.140625" style="277" customWidth="1"/>
    <col min="9996" max="10240" width="9.140625" style="277"/>
    <col min="10241" max="10241" width="4.5703125" style="277" customWidth="1"/>
    <col min="10242" max="10242" width="22.28515625" style="277" customWidth="1"/>
    <col min="10243" max="10243" width="7" style="277" customWidth="1"/>
    <col min="10244" max="10244" width="8.5703125" style="277" customWidth="1"/>
    <col min="10245" max="10245" width="7.28515625" style="277" customWidth="1"/>
    <col min="10246" max="10246" width="8.5703125" style="277" customWidth="1"/>
    <col min="10247" max="10247" width="6.7109375" style="277" customWidth="1"/>
    <col min="10248" max="10248" width="8.5703125" style="277" customWidth="1"/>
    <col min="10249" max="10249" width="10" style="277" customWidth="1"/>
    <col min="10250" max="10250" width="9.140625" style="277"/>
    <col min="10251" max="10251" width="25.140625" style="277" customWidth="1"/>
    <col min="10252" max="10496" width="9.140625" style="277"/>
    <col min="10497" max="10497" width="4.5703125" style="277" customWidth="1"/>
    <col min="10498" max="10498" width="22.28515625" style="277" customWidth="1"/>
    <col min="10499" max="10499" width="7" style="277" customWidth="1"/>
    <col min="10500" max="10500" width="8.5703125" style="277" customWidth="1"/>
    <col min="10501" max="10501" width="7.28515625" style="277" customWidth="1"/>
    <col min="10502" max="10502" width="8.5703125" style="277" customWidth="1"/>
    <col min="10503" max="10503" width="6.7109375" style="277" customWidth="1"/>
    <col min="10504" max="10504" width="8.5703125" style="277" customWidth="1"/>
    <col min="10505" max="10505" width="10" style="277" customWidth="1"/>
    <col min="10506" max="10506" width="9.140625" style="277"/>
    <col min="10507" max="10507" width="25.140625" style="277" customWidth="1"/>
    <col min="10508" max="10752" width="9.140625" style="277"/>
    <col min="10753" max="10753" width="4.5703125" style="277" customWidth="1"/>
    <col min="10754" max="10754" width="22.28515625" style="277" customWidth="1"/>
    <col min="10755" max="10755" width="7" style="277" customWidth="1"/>
    <col min="10756" max="10756" width="8.5703125" style="277" customWidth="1"/>
    <col min="10757" max="10757" width="7.28515625" style="277" customWidth="1"/>
    <col min="10758" max="10758" width="8.5703125" style="277" customWidth="1"/>
    <col min="10759" max="10759" width="6.7109375" style="277" customWidth="1"/>
    <col min="10760" max="10760" width="8.5703125" style="277" customWidth="1"/>
    <col min="10761" max="10761" width="10" style="277" customWidth="1"/>
    <col min="10762" max="10762" width="9.140625" style="277"/>
    <col min="10763" max="10763" width="25.140625" style="277" customWidth="1"/>
    <col min="10764" max="11008" width="9.140625" style="277"/>
    <col min="11009" max="11009" width="4.5703125" style="277" customWidth="1"/>
    <col min="11010" max="11010" width="22.28515625" style="277" customWidth="1"/>
    <col min="11011" max="11011" width="7" style="277" customWidth="1"/>
    <col min="11012" max="11012" width="8.5703125" style="277" customWidth="1"/>
    <col min="11013" max="11013" width="7.28515625" style="277" customWidth="1"/>
    <col min="11014" max="11014" width="8.5703125" style="277" customWidth="1"/>
    <col min="11015" max="11015" width="6.7109375" style="277" customWidth="1"/>
    <col min="11016" max="11016" width="8.5703125" style="277" customWidth="1"/>
    <col min="11017" max="11017" width="10" style="277" customWidth="1"/>
    <col min="11018" max="11018" width="9.140625" style="277"/>
    <col min="11019" max="11019" width="25.140625" style="277" customWidth="1"/>
    <col min="11020" max="11264" width="9.140625" style="277"/>
    <col min="11265" max="11265" width="4.5703125" style="277" customWidth="1"/>
    <col min="11266" max="11266" width="22.28515625" style="277" customWidth="1"/>
    <col min="11267" max="11267" width="7" style="277" customWidth="1"/>
    <col min="11268" max="11268" width="8.5703125" style="277" customWidth="1"/>
    <col min="11269" max="11269" width="7.28515625" style="277" customWidth="1"/>
    <col min="11270" max="11270" width="8.5703125" style="277" customWidth="1"/>
    <col min="11271" max="11271" width="6.7109375" style="277" customWidth="1"/>
    <col min="11272" max="11272" width="8.5703125" style="277" customWidth="1"/>
    <col min="11273" max="11273" width="10" style="277" customWidth="1"/>
    <col min="11274" max="11274" width="9.140625" style="277"/>
    <col min="11275" max="11275" width="25.140625" style="277" customWidth="1"/>
    <col min="11276" max="11520" width="9.140625" style="277"/>
    <col min="11521" max="11521" width="4.5703125" style="277" customWidth="1"/>
    <col min="11522" max="11522" width="22.28515625" style="277" customWidth="1"/>
    <col min="11523" max="11523" width="7" style="277" customWidth="1"/>
    <col min="11524" max="11524" width="8.5703125" style="277" customWidth="1"/>
    <col min="11525" max="11525" width="7.28515625" style="277" customWidth="1"/>
    <col min="11526" max="11526" width="8.5703125" style="277" customWidth="1"/>
    <col min="11527" max="11527" width="6.7109375" style="277" customWidth="1"/>
    <col min="11528" max="11528" width="8.5703125" style="277" customWidth="1"/>
    <col min="11529" max="11529" width="10" style="277" customWidth="1"/>
    <col min="11530" max="11530" width="9.140625" style="277"/>
    <col min="11531" max="11531" width="25.140625" style="277" customWidth="1"/>
    <col min="11532" max="11776" width="9.140625" style="277"/>
    <col min="11777" max="11777" width="4.5703125" style="277" customWidth="1"/>
    <col min="11778" max="11778" width="22.28515625" style="277" customWidth="1"/>
    <col min="11779" max="11779" width="7" style="277" customWidth="1"/>
    <col min="11780" max="11780" width="8.5703125" style="277" customWidth="1"/>
    <col min="11781" max="11781" width="7.28515625" style="277" customWidth="1"/>
    <col min="11782" max="11782" width="8.5703125" style="277" customWidth="1"/>
    <col min="11783" max="11783" width="6.7109375" style="277" customWidth="1"/>
    <col min="11784" max="11784" width="8.5703125" style="277" customWidth="1"/>
    <col min="11785" max="11785" width="10" style="277" customWidth="1"/>
    <col min="11786" max="11786" width="9.140625" style="277"/>
    <col min="11787" max="11787" width="25.140625" style="277" customWidth="1"/>
    <col min="11788" max="12032" width="9.140625" style="277"/>
    <col min="12033" max="12033" width="4.5703125" style="277" customWidth="1"/>
    <col min="12034" max="12034" width="22.28515625" style="277" customWidth="1"/>
    <col min="12035" max="12035" width="7" style="277" customWidth="1"/>
    <col min="12036" max="12036" width="8.5703125" style="277" customWidth="1"/>
    <col min="12037" max="12037" width="7.28515625" style="277" customWidth="1"/>
    <col min="12038" max="12038" width="8.5703125" style="277" customWidth="1"/>
    <col min="12039" max="12039" width="6.7109375" style="277" customWidth="1"/>
    <col min="12040" max="12040" width="8.5703125" style="277" customWidth="1"/>
    <col min="12041" max="12041" width="10" style="277" customWidth="1"/>
    <col min="12042" max="12042" width="9.140625" style="277"/>
    <col min="12043" max="12043" width="25.140625" style="277" customWidth="1"/>
    <col min="12044" max="12288" width="9.140625" style="277"/>
    <col min="12289" max="12289" width="4.5703125" style="277" customWidth="1"/>
    <col min="12290" max="12290" width="22.28515625" style="277" customWidth="1"/>
    <col min="12291" max="12291" width="7" style="277" customWidth="1"/>
    <col min="12292" max="12292" width="8.5703125" style="277" customWidth="1"/>
    <col min="12293" max="12293" width="7.28515625" style="277" customWidth="1"/>
    <col min="12294" max="12294" width="8.5703125" style="277" customWidth="1"/>
    <col min="12295" max="12295" width="6.7109375" style="277" customWidth="1"/>
    <col min="12296" max="12296" width="8.5703125" style="277" customWidth="1"/>
    <col min="12297" max="12297" width="10" style="277" customWidth="1"/>
    <col min="12298" max="12298" width="9.140625" style="277"/>
    <col min="12299" max="12299" width="25.140625" style="277" customWidth="1"/>
    <col min="12300" max="12544" width="9.140625" style="277"/>
    <col min="12545" max="12545" width="4.5703125" style="277" customWidth="1"/>
    <col min="12546" max="12546" width="22.28515625" style="277" customWidth="1"/>
    <col min="12547" max="12547" width="7" style="277" customWidth="1"/>
    <col min="12548" max="12548" width="8.5703125" style="277" customWidth="1"/>
    <col min="12549" max="12549" width="7.28515625" style="277" customWidth="1"/>
    <col min="12550" max="12550" width="8.5703125" style="277" customWidth="1"/>
    <col min="12551" max="12551" width="6.7109375" style="277" customWidth="1"/>
    <col min="12552" max="12552" width="8.5703125" style="277" customWidth="1"/>
    <col min="12553" max="12553" width="10" style="277" customWidth="1"/>
    <col min="12554" max="12554" width="9.140625" style="277"/>
    <col min="12555" max="12555" width="25.140625" style="277" customWidth="1"/>
    <col min="12556" max="12800" width="9.140625" style="277"/>
    <col min="12801" max="12801" width="4.5703125" style="277" customWidth="1"/>
    <col min="12802" max="12802" width="22.28515625" style="277" customWidth="1"/>
    <col min="12803" max="12803" width="7" style="277" customWidth="1"/>
    <col min="12804" max="12804" width="8.5703125" style="277" customWidth="1"/>
    <col min="12805" max="12805" width="7.28515625" style="277" customWidth="1"/>
    <col min="12806" max="12806" width="8.5703125" style="277" customWidth="1"/>
    <col min="12807" max="12807" width="6.7109375" style="277" customWidth="1"/>
    <col min="12808" max="12808" width="8.5703125" style="277" customWidth="1"/>
    <col min="12809" max="12809" width="10" style="277" customWidth="1"/>
    <col min="12810" max="12810" width="9.140625" style="277"/>
    <col min="12811" max="12811" width="25.140625" style="277" customWidth="1"/>
    <col min="12812" max="13056" width="9.140625" style="277"/>
    <col min="13057" max="13057" width="4.5703125" style="277" customWidth="1"/>
    <col min="13058" max="13058" width="22.28515625" style="277" customWidth="1"/>
    <col min="13059" max="13059" width="7" style="277" customWidth="1"/>
    <col min="13060" max="13060" width="8.5703125" style="277" customWidth="1"/>
    <col min="13061" max="13061" width="7.28515625" style="277" customWidth="1"/>
    <col min="13062" max="13062" width="8.5703125" style="277" customWidth="1"/>
    <col min="13063" max="13063" width="6.7109375" style="277" customWidth="1"/>
    <col min="13064" max="13064" width="8.5703125" style="277" customWidth="1"/>
    <col min="13065" max="13065" width="10" style="277" customWidth="1"/>
    <col min="13066" max="13066" width="9.140625" style="277"/>
    <col min="13067" max="13067" width="25.140625" style="277" customWidth="1"/>
    <col min="13068" max="13312" width="9.140625" style="277"/>
    <col min="13313" max="13313" width="4.5703125" style="277" customWidth="1"/>
    <col min="13314" max="13314" width="22.28515625" style="277" customWidth="1"/>
    <col min="13315" max="13315" width="7" style="277" customWidth="1"/>
    <col min="13316" max="13316" width="8.5703125" style="277" customWidth="1"/>
    <col min="13317" max="13317" width="7.28515625" style="277" customWidth="1"/>
    <col min="13318" max="13318" width="8.5703125" style="277" customWidth="1"/>
    <col min="13319" max="13319" width="6.7109375" style="277" customWidth="1"/>
    <col min="13320" max="13320" width="8.5703125" style="277" customWidth="1"/>
    <col min="13321" max="13321" width="10" style="277" customWidth="1"/>
    <col min="13322" max="13322" width="9.140625" style="277"/>
    <col min="13323" max="13323" width="25.140625" style="277" customWidth="1"/>
    <col min="13324" max="13568" width="9.140625" style="277"/>
    <col min="13569" max="13569" width="4.5703125" style="277" customWidth="1"/>
    <col min="13570" max="13570" width="22.28515625" style="277" customWidth="1"/>
    <col min="13571" max="13571" width="7" style="277" customWidth="1"/>
    <col min="13572" max="13572" width="8.5703125" style="277" customWidth="1"/>
    <col min="13573" max="13573" width="7.28515625" style="277" customWidth="1"/>
    <col min="13574" max="13574" width="8.5703125" style="277" customWidth="1"/>
    <col min="13575" max="13575" width="6.7109375" style="277" customWidth="1"/>
    <col min="13576" max="13576" width="8.5703125" style="277" customWidth="1"/>
    <col min="13577" max="13577" width="10" style="277" customWidth="1"/>
    <col min="13578" max="13578" width="9.140625" style="277"/>
    <col min="13579" max="13579" width="25.140625" style="277" customWidth="1"/>
    <col min="13580" max="13824" width="9.140625" style="277"/>
    <col min="13825" max="13825" width="4.5703125" style="277" customWidth="1"/>
    <col min="13826" max="13826" width="22.28515625" style="277" customWidth="1"/>
    <col min="13827" max="13827" width="7" style="277" customWidth="1"/>
    <col min="13828" max="13828" width="8.5703125" style="277" customWidth="1"/>
    <col min="13829" max="13829" width="7.28515625" style="277" customWidth="1"/>
    <col min="13830" max="13830" width="8.5703125" style="277" customWidth="1"/>
    <col min="13831" max="13831" width="6.7109375" style="277" customWidth="1"/>
    <col min="13832" max="13832" width="8.5703125" style="277" customWidth="1"/>
    <col min="13833" max="13833" width="10" style="277" customWidth="1"/>
    <col min="13834" max="13834" width="9.140625" style="277"/>
    <col min="13835" max="13835" width="25.140625" style="277" customWidth="1"/>
    <col min="13836" max="14080" width="9.140625" style="277"/>
    <col min="14081" max="14081" width="4.5703125" style="277" customWidth="1"/>
    <col min="14082" max="14082" width="22.28515625" style="277" customWidth="1"/>
    <col min="14083" max="14083" width="7" style="277" customWidth="1"/>
    <col min="14084" max="14084" width="8.5703125" style="277" customWidth="1"/>
    <col min="14085" max="14085" width="7.28515625" style="277" customWidth="1"/>
    <col min="14086" max="14086" width="8.5703125" style="277" customWidth="1"/>
    <col min="14087" max="14087" width="6.7109375" style="277" customWidth="1"/>
    <col min="14088" max="14088" width="8.5703125" style="277" customWidth="1"/>
    <col min="14089" max="14089" width="10" style="277" customWidth="1"/>
    <col min="14090" max="14090" width="9.140625" style="277"/>
    <col min="14091" max="14091" width="25.140625" style="277" customWidth="1"/>
    <col min="14092" max="14336" width="9.140625" style="277"/>
    <col min="14337" max="14337" width="4.5703125" style="277" customWidth="1"/>
    <col min="14338" max="14338" width="22.28515625" style="277" customWidth="1"/>
    <col min="14339" max="14339" width="7" style="277" customWidth="1"/>
    <col min="14340" max="14340" width="8.5703125" style="277" customWidth="1"/>
    <col min="14341" max="14341" width="7.28515625" style="277" customWidth="1"/>
    <col min="14342" max="14342" width="8.5703125" style="277" customWidth="1"/>
    <col min="14343" max="14343" width="6.7109375" style="277" customWidth="1"/>
    <col min="14344" max="14344" width="8.5703125" style="277" customWidth="1"/>
    <col min="14345" max="14345" width="10" style="277" customWidth="1"/>
    <col min="14346" max="14346" width="9.140625" style="277"/>
    <col min="14347" max="14347" width="25.140625" style="277" customWidth="1"/>
    <col min="14348" max="14592" width="9.140625" style="277"/>
    <col min="14593" max="14593" width="4.5703125" style="277" customWidth="1"/>
    <col min="14594" max="14594" width="22.28515625" style="277" customWidth="1"/>
    <col min="14595" max="14595" width="7" style="277" customWidth="1"/>
    <col min="14596" max="14596" width="8.5703125" style="277" customWidth="1"/>
    <col min="14597" max="14597" width="7.28515625" style="277" customWidth="1"/>
    <col min="14598" max="14598" width="8.5703125" style="277" customWidth="1"/>
    <col min="14599" max="14599" width="6.7109375" style="277" customWidth="1"/>
    <col min="14600" max="14600" width="8.5703125" style="277" customWidth="1"/>
    <col min="14601" max="14601" width="10" style="277" customWidth="1"/>
    <col min="14602" max="14602" width="9.140625" style="277"/>
    <col min="14603" max="14603" width="25.140625" style="277" customWidth="1"/>
    <col min="14604" max="14848" width="9.140625" style="277"/>
    <col min="14849" max="14849" width="4.5703125" style="277" customWidth="1"/>
    <col min="14850" max="14850" width="22.28515625" style="277" customWidth="1"/>
    <col min="14851" max="14851" width="7" style="277" customWidth="1"/>
    <col min="14852" max="14852" width="8.5703125" style="277" customWidth="1"/>
    <col min="14853" max="14853" width="7.28515625" style="277" customWidth="1"/>
    <col min="14854" max="14854" width="8.5703125" style="277" customWidth="1"/>
    <col min="14855" max="14855" width="6.7109375" style="277" customWidth="1"/>
    <col min="14856" max="14856" width="8.5703125" style="277" customWidth="1"/>
    <col min="14857" max="14857" width="10" style="277" customWidth="1"/>
    <col min="14858" max="14858" width="9.140625" style="277"/>
    <col min="14859" max="14859" width="25.140625" style="277" customWidth="1"/>
    <col min="14860" max="15104" width="9.140625" style="277"/>
    <col min="15105" max="15105" width="4.5703125" style="277" customWidth="1"/>
    <col min="15106" max="15106" width="22.28515625" style="277" customWidth="1"/>
    <col min="15107" max="15107" width="7" style="277" customWidth="1"/>
    <col min="15108" max="15108" width="8.5703125" style="277" customWidth="1"/>
    <col min="15109" max="15109" width="7.28515625" style="277" customWidth="1"/>
    <col min="15110" max="15110" width="8.5703125" style="277" customWidth="1"/>
    <col min="15111" max="15111" width="6.7109375" style="277" customWidth="1"/>
    <col min="15112" max="15112" width="8.5703125" style="277" customWidth="1"/>
    <col min="15113" max="15113" width="10" style="277" customWidth="1"/>
    <col min="15114" max="15114" width="9.140625" style="277"/>
    <col min="15115" max="15115" width="25.140625" style="277" customWidth="1"/>
    <col min="15116" max="15360" width="9.140625" style="277"/>
    <col min="15361" max="15361" width="4.5703125" style="277" customWidth="1"/>
    <col min="15362" max="15362" width="22.28515625" style="277" customWidth="1"/>
    <col min="15363" max="15363" width="7" style="277" customWidth="1"/>
    <col min="15364" max="15364" width="8.5703125" style="277" customWidth="1"/>
    <col min="15365" max="15365" width="7.28515625" style="277" customWidth="1"/>
    <col min="15366" max="15366" width="8.5703125" style="277" customWidth="1"/>
    <col min="15367" max="15367" width="6.7109375" style="277" customWidth="1"/>
    <col min="15368" max="15368" width="8.5703125" style="277" customWidth="1"/>
    <col min="15369" max="15369" width="10" style="277" customWidth="1"/>
    <col min="15370" max="15370" width="9.140625" style="277"/>
    <col min="15371" max="15371" width="25.140625" style="277" customWidth="1"/>
    <col min="15372" max="15616" width="9.140625" style="277"/>
    <col min="15617" max="15617" width="4.5703125" style="277" customWidth="1"/>
    <col min="15618" max="15618" width="22.28515625" style="277" customWidth="1"/>
    <col min="15619" max="15619" width="7" style="277" customWidth="1"/>
    <col min="15620" max="15620" width="8.5703125" style="277" customWidth="1"/>
    <col min="15621" max="15621" width="7.28515625" style="277" customWidth="1"/>
    <col min="15622" max="15622" width="8.5703125" style="277" customWidth="1"/>
    <col min="15623" max="15623" width="6.7109375" style="277" customWidth="1"/>
    <col min="15624" max="15624" width="8.5703125" style="277" customWidth="1"/>
    <col min="15625" max="15625" width="10" style="277" customWidth="1"/>
    <col min="15626" max="15626" width="9.140625" style="277"/>
    <col min="15627" max="15627" width="25.140625" style="277" customWidth="1"/>
    <col min="15628" max="15872" width="9.140625" style="277"/>
    <col min="15873" max="15873" width="4.5703125" style="277" customWidth="1"/>
    <col min="15874" max="15874" width="22.28515625" style="277" customWidth="1"/>
    <col min="15875" max="15875" width="7" style="277" customWidth="1"/>
    <col min="15876" max="15876" width="8.5703125" style="277" customWidth="1"/>
    <col min="15877" max="15877" width="7.28515625" style="277" customWidth="1"/>
    <col min="15878" max="15878" width="8.5703125" style="277" customWidth="1"/>
    <col min="15879" max="15879" width="6.7109375" style="277" customWidth="1"/>
    <col min="15880" max="15880" width="8.5703125" style="277" customWidth="1"/>
    <col min="15881" max="15881" width="10" style="277" customWidth="1"/>
    <col min="15882" max="15882" width="9.140625" style="277"/>
    <col min="15883" max="15883" width="25.140625" style="277" customWidth="1"/>
    <col min="15884" max="16128" width="9.140625" style="277"/>
    <col min="16129" max="16129" width="4.5703125" style="277" customWidth="1"/>
    <col min="16130" max="16130" width="22.28515625" style="277" customWidth="1"/>
    <col min="16131" max="16131" width="7" style="277" customWidth="1"/>
    <col min="16132" max="16132" width="8.5703125" style="277" customWidth="1"/>
    <col min="16133" max="16133" width="7.28515625" style="277" customWidth="1"/>
    <col min="16134" max="16134" width="8.5703125" style="277" customWidth="1"/>
    <col min="16135" max="16135" width="6.7109375" style="277" customWidth="1"/>
    <col min="16136" max="16136" width="8.5703125" style="277" customWidth="1"/>
    <col min="16137" max="16137" width="10" style="277" customWidth="1"/>
    <col min="16138" max="16138" width="9.140625" style="277"/>
    <col min="16139" max="16139" width="25.140625" style="277" customWidth="1"/>
    <col min="16140" max="16384" width="9.140625" style="277"/>
  </cols>
  <sheetData>
    <row r="1" spans="1:10">
      <c r="A1" s="601" t="s">
        <v>406</v>
      </c>
      <c r="B1" s="601"/>
      <c r="C1" s="601"/>
      <c r="D1" s="601"/>
      <c r="E1" s="601"/>
      <c r="F1" s="601"/>
      <c r="G1" s="601"/>
      <c r="H1" s="601"/>
      <c r="I1" s="601"/>
      <c r="J1" s="280"/>
    </row>
    <row r="2" spans="1:10">
      <c r="A2" s="281"/>
      <c r="B2" s="282" t="s">
        <v>407</v>
      </c>
      <c r="C2" s="281"/>
      <c r="D2" s="281"/>
      <c r="E2" s="281"/>
      <c r="F2" s="281"/>
      <c r="G2" s="281"/>
      <c r="H2" s="281"/>
      <c r="I2" s="283"/>
      <c r="J2" s="280"/>
    </row>
    <row r="3" spans="1:10">
      <c r="A3" s="611"/>
      <c r="B3" s="611"/>
      <c r="C3" s="606" t="s">
        <v>408</v>
      </c>
      <c r="D3" s="607"/>
      <c r="E3" s="613" t="s">
        <v>409</v>
      </c>
      <c r="F3" s="614"/>
      <c r="G3" s="613" t="s">
        <v>188</v>
      </c>
      <c r="H3" s="614"/>
      <c r="I3" s="599" t="s">
        <v>410</v>
      </c>
      <c r="J3" s="599" t="s">
        <v>411</v>
      </c>
    </row>
    <row r="4" spans="1:10" ht="25.5">
      <c r="A4" s="612"/>
      <c r="B4" s="612"/>
      <c r="C4" s="284" t="s">
        <v>412</v>
      </c>
      <c r="D4" s="284" t="s">
        <v>413</v>
      </c>
      <c r="E4" s="284" t="s">
        <v>412</v>
      </c>
      <c r="F4" s="284" t="s">
        <v>413</v>
      </c>
      <c r="G4" s="284" t="s">
        <v>412</v>
      </c>
      <c r="H4" s="284" t="s">
        <v>413</v>
      </c>
      <c r="I4" s="600"/>
      <c r="J4" s="600"/>
    </row>
    <row r="5" spans="1:10">
      <c r="A5" s="615" t="s">
        <v>414</v>
      </c>
      <c r="B5" s="616"/>
      <c r="C5" s="285">
        <f t="shared" ref="C5:H5" si="0">SUM(C6:C23)</f>
        <v>212</v>
      </c>
      <c r="D5" s="286">
        <f t="shared" si="0"/>
        <v>100</v>
      </c>
      <c r="E5" s="287">
        <f t="shared" si="0"/>
        <v>219</v>
      </c>
      <c r="F5" s="286">
        <f t="shared" si="0"/>
        <v>100</v>
      </c>
      <c r="G5" s="285">
        <f t="shared" si="0"/>
        <v>372</v>
      </c>
      <c r="H5" s="286">
        <f t="shared" si="0"/>
        <v>100</v>
      </c>
      <c r="I5" s="288">
        <f>SUM(G5/E5*100)</f>
        <v>169.86301369863014</v>
      </c>
      <c r="J5" s="289">
        <f>SUM(G5/C5*100)</f>
        <v>175.47169811320757</v>
      </c>
    </row>
    <row r="6" spans="1:10">
      <c r="A6" s="617" t="s">
        <v>415</v>
      </c>
      <c r="B6" s="290" t="s">
        <v>416</v>
      </c>
      <c r="C6" s="291">
        <v>18</v>
      </c>
      <c r="D6" s="286">
        <f>C6/C5*100</f>
        <v>8.4905660377358494</v>
      </c>
      <c r="E6" s="291">
        <v>3</v>
      </c>
      <c r="F6" s="286">
        <f>E6/E5*100</f>
        <v>1.3698630136986301</v>
      </c>
      <c r="G6" s="285">
        <v>2</v>
      </c>
      <c r="H6" s="286">
        <f>G6/G5*100</f>
        <v>0.53763440860215062</v>
      </c>
      <c r="I6" s="292">
        <f>SUM(G6/E6*100)</f>
        <v>66.666666666666657</v>
      </c>
      <c r="J6" s="286">
        <f>SUM(G6/C6*100)</f>
        <v>11.111111111111111</v>
      </c>
    </row>
    <row r="7" spans="1:10">
      <c r="A7" s="618"/>
      <c r="B7" s="295" t="s">
        <v>417</v>
      </c>
      <c r="C7" s="294">
        <v>18</v>
      </c>
      <c r="D7" s="292">
        <f>C7/C5*100</f>
        <v>8.4905660377358494</v>
      </c>
      <c r="E7" s="294">
        <v>20</v>
      </c>
      <c r="F7" s="292">
        <f>E7/E5*100</f>
        <v>9.1324200913241995</v>
      </c>
      <c r="G7" s="296">
        <v>13</v>
      </c>
      <c r="H7" s="292">
        <f>G7/G5*100</f>
        <v>3.4946236559139781</v>
      </c>
      <c r="I7" s="292">
        <f>SUM(G7/E7*100)</f>
        <v>65</v>
      </c>
      <c r="J7" s="292">
        <f>SUM(G7/C7*100)</f>
        <v>72.222222222222214</v>
      </c>
    </row>
    <row r="8" spans="1:10">
      <c r="A8" s="618"/>
      <c r="B8" s="295" t="s">
        <v>418</v>
      </c>
      <c r="C8" s="294">
        <v>0</v>
      </c>
      <c r="D8" s="292">
        <f>C8/C5*100</f>
        <v>0</v>
      </c>
      <c r="E8" s="294">
        <v>0</v>
      </c>
      <c r="F8" s="292">
        <f>E8/E5*100</f>
        <v>0</v>
      </c>
      <c r="G8" s="296">
        <v>18</v>
      </c>
      <c r="H8" s="292">
        <f>G8/G5*100</f>
        <v>4.838709677419355</v>
      </c>
      <c r="I8" s="292">
        <v>0</v>
      </c>
      <c r="J8" s="292">
        <v>0</v>
      </c>
    </row>
    <row r="9" spans="1:10">
      <c r="A9" s="618"/>
      <c r="B9" s="295" t="s">
        <v>419</v>
      </c>
      <c r="C9" s="294">
        <v>30</v>
      </c>
      <c r="D9" s="292">
        <f>C9/C5*100</f>
        <v>14.150943396226415</v>
      </c>
      <c r="E9" s="294">
        <v>22</v>
      </c>
      <c r="F9" s="292">
        <f>E9/E5*100</f>
        <v>10.045662100456621</v>
      </c>
      <c r="G9" s="296">
        <v>0</v>
      </c>
      <c r="H9" s="292">
        <f>G9/G5*100</f>
        <v>0</v>
      </c>
      <c r="I9" s="292">
        <f t="shared" ref="I9:I21" si="1">SUM(G9/E9*100)</f>
        <v>0</v>
      </c>
      <c r="J9" s="292">
        <f t="shared" ref="J9:J23" si="2">SUM(G9/C9*100)</f>
        <v>0</v>
      </c>
    </row>
    <row r="10" spans="1:10">
      <c r="A10" s="618"/>
      <c r="B10" s="295" t="s">
        <v>420</v>
      </c>
      <c r="C10" s="294">
        <v>55</v>
      </c>
      <c r="D10" s="292">
        <f>C10/C5*100</f>
        <v>25.943396226415093</v>
      </c>
      <c r="E10" s="294">
        <v>57</v>
      </c>
      <c r="F10" s="292">
        <f>E10/E5*100</f>
        <v>26.027397260273972</v>
      </c>
      <c r="G10" s="296">
        <v>18</v>
      </c>
      <c r="H10" s="292">
        <f>G10/G5*100</f>
        <v>4.838709677419355</v>
      </c>
      <c r="I10" s="292">
        <f t="shared" si="1"/>
        <v>31.578947368421051</v>
      </c>
      <c r="J10" s="292">
        <f t="shared" si="2"/>
        <v>32.727272727272727</v>
      </c>
    </row>
    <row r="11" spans="1:10">
      <c r="A11" s="618"/>
      <c r="B11" s="295" t="s">
        <v>421</v>
      </c>
      <c r="C11" s="294">
        <v>1</v>
      </c>
      <c r="D11" s="292">
        <f>C11/C5*100</f>
        <v>0.47169811320754718</v>
      </c>
      <c r="E11" s="294">
        <v>0</v>
      </c>
      <c r="F11" s="292">
        <f>E11/E5*100</f>
        <v>0</v>
      </c>
      <c r="G11" s="296">
        <v>0</v>
      </c>
      <c r="H11" s="292">
        <f>G11/G5*100</f>
        <v>0</v>
      </c>
      <c r="I11" s="292">
        <v>0</v>
      </c>
      <c r="J11" s="292">
        <f t="shared" si="2"/>
        <v>0</v>
      </c>
    </row>
    <row r="12" spans="1:10">
      <c r="A12" s="618"/>
      <c r="B12" s="295" t="s">
        <v>422</v>
      </c>
      <c r="C12" s="294">
        <v>1</v>
      </c>
      <c r="D12" s="292">
        <f>C12/C5*100</f>
        <v>0.47169811320754718</v>
      </c>
      <c r="E12" s="294">
        <v>0</v>
      </c>
      <c r="F12" s="292">
        <f>E12/E5*100</f>
        <v>0</v>
      </c>
      <c r="G12" s="296">
        <v>1</v>
      </c>
      <c r="H12" s="292">
        <f>G12/G5*100</f>
        <v>0.26881720430107531</v>
      </c>
      <c r="I12" s="292">
        <v>0</v>
      </c>
      <c r="J12" s="292">
        <f t="shared" si="2"/>
        <v>100</v>
      </c>
    </row>
    <row r="13" spans="1:10">
      <c r="A13" s="618"/>
      <c r="B13" s="295" t="s">
        <v>423</v>
      </c>
      <c r="C13" s="294">
        <v>1</v>
      </c>
      <c r="D13" s="292">
        <f>C13/C5*100</f>
        <v>0.47169811320754718</v>
      </c>
      <c r="E13" s="294">
        <v>0</v>
      </c>
      <c r="F13" s="292">
        <f>E13/E5*100</f>
        <v>0</v>
      </c>
      <c r="G13" s="296">
        <v>0</v>
      </c>
      <c r="H13" s="292">
        <f>G13/G5*100</f>
        <v>0</v>
      </c>
      <c r="I13" s="292">
        <v>0</v>
      </c>
      <c r="J13" s="292">
        <f t="shared" si="2"/>
        <v>0</v>
      </c>
    </row>
    <row r="14" spans="1:10">
      <c r="A14" s="618"/>
      <c r="B14" s="295" t="s">
        <v>424</v>
      </c>
      <c r="C14" s="294">
        <v>0</v>
      </c>
      <c r="D14" s="292">
        <f>C14/C5*100</f>
        <v>0</v>
      </c>
      <c r="E14" s="294">
        <v>2</v>
      </c>
      <c r="F14" s="292">
        <f>E14/E5*100</f>
        <v>0.91324200913242004</v>
      </c>
      <c r="G14" s="296">
        <v>1</v>
      </c>
      <c r="H14" s="292">
        <f>G14/G5*100</f>
        <v>0.26881720430107531</v>
      </c>
      <c r="I14" s="292">
        <f t="shared" si="1"/>
        <v>50</v>
      </c>
      <c r="J14" s="292">
        <v>0</v>
      </c>
    </row>
    <row r="15" spans="1:10">
      <c r="A15" s="618"/>
      <c r="B15" s="295" t="s">
        <v>425</v>
      </c>
      <c r="C15" s="294">
        <v>8</v>
      </c>
      <c r="D15" s="292">
        <f>C15/C5*100</f>
        <v>3.7735849056603774</v>
      </c>
      <c r="E15" s="294">
        <v>16</v>
      </c>
      <c r="F15" s="292">
        <f>E15/E5*100</f>
        <v>7.3059360730593603</v>
      </c>
      <c r="G15" s="296">
        <v>11</v>
      </c>
      <c r="H15" s="292">
        <f>G15/G5*100</f>
        <v>2.956989247311828</v>
      </c>
      <c r="I15" s="292">
        <f t="shared" si="1"/>
        <v>68.75</v>
      </c>
      <c r="J15" s="292">
        <f t="shared" si="2"/>
        <v>137.5</v>
      </c>
    </row>
    <row r="16" spans="1:10">
      <c r="A16" s="618"/>
      <c r="B16" s="295" t="s">
        <v>426</v>
      </c>
      <c r="C16" s="294">
        <v>26</v>
      </c>
      <c r="D16" s="292">
        <f>C16/C5*100</f>
        <v>12.264150943396226</v>
      </c>
      <c r="E16" s="294">
        <v>34</v>
      </c>
      <c r="F16" s="292">
        <f>E16/E5*100</f>
        <v>15.52511415525114</v>
      </c>
      <c r="G16" s="296">
        <v>35</v>
      </c>
      <c r="H16" s="292">
        <f>G16/G5*100</f>
        <v>9.408602150537634</v>
      </c>
      <c r="I16" s="292">
        <f t="shared" si="1"/>
        <v>102.94117647058823</v>
      </c>
      <c r="J16" s="292">
        <f t="shared" si="2"/>
        <v>134.61538461538461</v>
      </c>
    </row>
    <row r="17" spans="1:10">
      <c r="A17" s="618"/>
      <c r="B17" s="297" t="s">
        <v>427</v>
      </c>
      <c r="C17" s="294">
        <v>51</v>
      </c>
      <c r="D17" s="292">
        <f>C17/C5*100</f>
        <v>24.056603773584907</v>
      </c>
      <c r="E17" s="294">
        <v>54</v>
      </c>
      <c r="F17" s="292">
        <f>E17/E5*100</f>
        <v>24.657534246575342</v>
      </c>
      <c r="G17" s="296">
        <v>55</v>
      </c>
      <c r="H17" s="292">
        <f>G17/G5*100</f>
        <v>14.78494623655914</v>
      </c>
      <c r="I17" s="292">
        <f t="shared" si="1"/>
        <v>101.85185185185186</v>
      </c>
      <c r="J17" s="292">
        <f t="shared" si="2"/>
        <v>107.84313725490196</v>
      </c>
    </row>
    <row r="18" spans="1:10">
      <c r="A18" s="618"/>
      <c r="B18" s="295" t="s">
        <v>428</v>
      </c>
      <c r="C18" s="294">
        <v>2</v>
      </c>
      <c r="D18" s="292">
        <f>C18/C5*100</f>
        <v>0.94339622641509435</v>
      </c>
      <c r="E18" s="294">
        <v>1</v>
      </c>
      <c r="F18" s="292">
        <f>E18/E5*100</f>
        <v>0.45662100456621002</v>
      </c>
      <c r="G18" s="296">
        <v>1</v>
      </c>
      <c r="H18" s="292">
        <f>G18/G5*100</f>
        <v>0.26881720430107531</v>
      </c>
      <c r="I18" s="292">
        <f t="shared" si="1"/>
        <v>100</v>
      </c>
      <c r="J18" s="292">
        <f t="shared" si="2"/>
        <v>50</v>
      </c>
    </row>
    <row r="19" spans="1:10">
      <c r="A19" s="618"/>
      <c r="B19" s="295" t="s">
        <v>429</v>
      </c>
      <c r="C19" s="294">
        <v>0</v>
      </c>
      <c r="D19" s="292">
        <f>C19/C5*100</f>
        <v>0</v>
      </c>
      <c r="E19" s="294">
        <v>0</v>
      </c>
      <c r="F19" s="292">
        <f>E19/E5*100</f>
        <v>0</v>
      </c>
      <c r="G19" s="296">
        <v>0</v>
      </c>
      <c r="H19" s="292">
        <f>G19/G5*100</f>
        <v>0</v>
      </c>
      <c r="I19" s="292">
        <v>0</v>
      </c>
      <c r="J19" s="292">
        <v>0</v>
      </c>
    </row>
    <row r="20" spans="1:10">
      <c r="A20" s="618"/>
      <c r="B20" s="295" t="s">
        <v>430</v>
      </c>
      <c r="C20" s="294">
        <v>0</v>
      </c>
      <c r="D20" s="292">
        <f>C20/C5*100</f>
        <v>0</v>
      </c>
      <c r="E20" s="294">
        <v>2</v>
      </c>
      <c r="F20" s="292">
        <f>E20/E5*100</f>
        <v>0.91324200913242004</v>
      </c>
      <c r="G20" s="296">
        <v>2</v>
      </c>
      <c r="H20" s="292">
        <f>G20/G5*100</f>
        <v>0.53763440860215062</v>
      </c>
      <c r="I20" s="292">
        <f t="shared" si="1"/>
        <v>100</v>
      </c>
      <c r="J20" s="292">
        <v>0</v>
      </c>
    </row>
    <row r="21" spans="1:10" ht="25.5">
      <c r="A21" s="618"/>
      <c r="B21" s="295" t="s">
        <v>431</v>
      </c>
      <c r="C21" s="294">
        <v>0</v>
      </c>
      <c r="D21" s="292">
        <f>C21/C5*100</f>
        <v>0</v>
      </c>
      <c r="E21" s="294">
        <v>8</v>
      </c>
      <c r="F21" s="292">
        <f>E21/E5*100</f>
        <v>3.6529680365296802</v>
      </c>
      <c r="G21" s="296">
        <v>0</v>
      </c>
      <c r="H21" s="292">
        <f>G21/G5*100</f>
        <v>0</v>
      </c>
      <c r="I21" s="292">
        <f t="shared" si="1"/>
        <v>0</v>
      </c>
      <c r="J21" s="292">
        <v>0</v>
      </c>
    </row>
    <row r="22" spans="1:10">
      <c r="A22" s="618"/>
      <c r="B22" s="295" t="s">
        <v>432</v>
      </c>
      <c r="C22" s="294">
        <v>0</v>
      </c>
      <c r="D22" s="292">
        <f>C22/C5*100</f>
        <v>0</v>
      </c>
      <c r="E22" s="299">
        <v>0</v>
      </c>
      <c r="F22" s="292">
        <f>E22/E5*100</f>
        <v>0</v>
      </c>
      <c r="G22" s="296">
        <v>215</v>
      </c>
      <c r="H22" s="292">
        <f>G22/G5*100</f>
        <v>57.795698924731184</v>
      </c>
      <c r="I22" s="292">
        <v>0</v>
      </c>
      <c r="J22" s="292">
        <v>0</v>
      </c>
    </row>
    <row r="23" spans="1:10" ht="18" customHeight="1">
      <c r="A23" s="619"/>
      <c r="B23" s="300" t="s">
        <v>433</v>
      </c>
      <c r="C23" s="301">
        <v>1</v>
      </c>
      <c r="D23" s="151">
        <f>C23/C5*100</f>
        <v>0.47169811320754718</v>
      </c>
      <c r="E23" s="302">
        <v>0</v>
      </c>
      <c r="F23" s="151">
        <f>E23/E5*100</f>
        <v>0</v>
      </c>
      <c r="G23" s="303">
        <v>0</v>
      </c>
      <c r="H23" s="151">
        <f>G23/G5*100</f>
        <v>0</v>
      </c>
      <c r="I23" s="151">
        <v>0</v>
      </c>
      <c r="J23" s="151">
        <f t="shared" si="2"/>
        <v>0</v>
      </c>
    </row>
    <row r="30" spans="1:10" ht="24.75" customHeight="1">
      <c r="A30" s="601" t="s">
        <v>406</v>
      </c>
      <c r="B30" s="601"/>
      <c r="C30" s="601"/>
      <c r="D30" s="601"/>
      <c r="E30" s="601"/>
      <c r="F30" s="601"/>
      <c r="G30" s="601"/>
      <c r="H30" s="601"/>
      <c r="I30" s="601"/>
      <c r="J30" s="280"/>
    </row>
    <row r="31" spans="1:10" ht="12" customHeight="1">
      <c r="A31" s="281"/>
      <c r="B31" s="282" t="s">
        <v>407</v>
      </c>
      <c r="C31" s="281"/>
      <c r="D31" s="281"/>
      <c r="E31" s="281"/>
      <c r="F31" s="281"/>
      <c r="G31" s="281"/>
      <c r="H31" s="281"/>
      <c r="I31" s="283"/>
      <c r="J31" s="280"/>
    </row>
    <row r="32" spans="1:10" ht="14.25" customHeight="1">
      <c r="A32" s="602"/>
      <c r="B32" s="603"/>
      <c r="C32" s="606" t="s">
        <v>408</v>
      </c>
      <c r="D32" s="607"/>
      <c r="E32" s="608" t="s">
        <v>409</v>
      </c>
      <c r="F32" s="609"/>
      <c r="G32" s="608" t="s">
        <v>188</v>
      </c>
      <c r="H32" s="609"/>
      <c r="I32" s="599" t="s">
        <v>410</v>
      </c>
      <c r="J32" s="599" t="s">
        <v>411</v>
      </c>
    </row>
    <row r="33" spans="1:13" ht="27" customHeight="1">
      <c r="A33" s="604"/>
      <c r="B33" s="605"/>
      <c r="C33" s="284" t="s">
        <v>412</v>
      </c>
      <c r="D33" s="284" t="s">
        <v>413</v>
      </c>
      <c r="E33" s="284" t="s">
        <v>412</v>
      </c>
      <c r="F33" s="284" t="s">
        <v>413</v>
      </c>
      <c r="G33" s="284" t="s">
        <v>412</v>
      </c>
      <c r="H33" s="284" t="s">
        <v>413</v>
      </c>
      <c r="I33" s="610"/>
      <c r="J33" s="610"/>
    </row>
    <row r="34" spans="1:13">
      <c r="A34" s="620" t="s">
        <v>414</v>
      </c>
      <c r="B34" s="621"/>
      <c r="C34" s="285">
        <f t="shared" ref="C34:H34" si="3">SUM(C35:C52)</f>
        <v>212</v>
      </c>
      <c r="D34" s="286">
        <f t="shared" si="3"/>
        <v>100</v>
      </c>
      <c r="E34" s="287">
        <f t="shared" si="3"/>
        <v>219</v>
      </c>
      <c r="F34" s="286">
        <f t="shared" si="3"/>
        <v>100</v>
      </c>
      <c r="G34" s="285">
        <f t="shared" si="3"/>
        <v>372</v>
      </c>
      <c r="H34" s="286">
        <f t="shared" si="3"/>
        <v>100</v>
      </c>
      <c r="I34" s="288">
        <f>SUM(G34/E34*100)</f>
        <v>169.86301369863014</v>
      </c>
      <c r="J34" s="289">
        <f>SUM(G34/C34*100)</f>
        <v>175.47169811320757</v>
      </c>
    </row>
    <row r="35" spans="1:13" ht="13.5" customHeight="1">
      <c r="A35" s="622" t="s">
        <v>415</v>
      </c>
      <c r="B35" s="290" t="s">
        <v>416</v>
      </c>
      <c r="C35" s="291">
        <v>18</v>
      </c>
      <c r="D35" s="286">
        <f>C35/C34*100</f>
        <v>8.4905660377358494</v>
      </c>
      <c r="E35" s="291">
        <v>3</v>
      </c>
      <c r="F35" s="286">
        <f>E35/E34*100</f>
        <v>1.3698630136986301</v>
      </c>
      <c r="G35" s="285">
        <v>2</v>
      </c>
      <c r="H35" s="286">
        <f>G35/G34*100</f>
        <v>0.53763440860215062</v>
      </c>
      <c r="I35" s="292">
        <f>SUM(G35/E35*100)</f>
        <v>66.666666666666657</v>
      </c>
      <c r="J35" s="286">
        <f>SUM(G35/C35*100)</f>
        <v>11.111111111111111</v>
      </c>
      <c r="K35" s="293"/>
      <c r="L35" s="294"/>
      <c r="M35" s="294"/>
    </row>
    <row r="36" spans="1:13" ht="13.5" customHeight="1">
      <c r="A36" s="623"/>
      <c r="B36" s="295" t="s">
        <v>417</v>
      </c>
      <c r="C36" s="294">
        <v>18</v>
      </c>
      <c r="D36" s="292">
        <f>C36/C34*100</f>
        <v>8.4905660377358494</v>
      </c>
      <c r="E36" s="294">
        <v>20</v>
      </c>
      <c r="F36" s="292">
        <f>E36/E34*100</f>
        <v>9.1324200913241995</v>
      </c>
      <c r="G36" s="296">
        <v>13</v>
      </c>
      <c r="H36" s="292">
        <f>G36/G34*100</f>
        <v>3.4946236559139781</v>
      </c>
      <c r="I36" s="292">
        <f>SUM(G36/E36*100)</f>
        <v>65</v>
      </c>
      <c r="J36" s="292">
        <f>SUM(G36/C36*100)</f>
        <v>72.222222222222214</v>
      </c>
      <c r="K36" s="293"/>
      <c r="L36" s="294"/>
      <c r="M36" s="294"/>
    </row>
    <row r="37" spans="1:13" ht="13.5" customHeight="1">
      <c r="A37" s="623"/>
      <c r="B37" s="295" t="s">
        <v>418</v>
      </c>
      <c r="C37" s="294">
        <v>0</v>
      </c>
      <c r="D37" s="292">
        <f>C37/C34*100</f>
        <v>0</v>
      </c>
      <c r="E37" s="294">
        <v>0</v>
      </c>
      <c r="F37" s="292">
        <f>E37/E34*100</f>
        <v>0</v>
      </c>
      <c r="G37" s="296">
        <v>18</v>
      </c>
      <c r="H37" s="292">
        <f>G37/G34*100</f>
        <v>4.838709677419355</v>
      </c>
      <c r="I37" s="292">
        <v>0</v>
      </c>
      <c r="J37" s="292">
        <v>0</v>
      </c>
      <c r="K37" s="293"/>
      <c r="L37" s="294"/>
      <c r="M37" s="294"/>
    </row>
    <row r="38" spans="1:13" ht="13.5" customHeight="1">
      <c r="A38" s="623"/>
      <c r="B38" s="295" t="s">
        <v>419</v>
      </c>
      <c r="C38" s="294">
        <v>30</v>
      </c>
      <c r="D38" s="292">
        <f>C38/C34*100</f>
        <v>14.150943396226415</v>
      </c>
      <c r="E38" s="294">
        <v>22</v>
      </c>
      <c r="F38" s="292">
        <f>E38/E34*100</f>
        <v>10.045662100456621</v>
      </c>
      <c r="G38" s="296">
        <v>0</v>
      </c>
      <c r="H38" s="292">
        <f>G38/G34*100</f>
        <v>0</v>
      </c>
      <c r="I38" s="292">
        <f t="shared" ref="I38:I50" si="4">SUM(G38/E38*100)</f>
        <v>0</v>
      </c>
      <c r="J38" s="292">
        <f t="shared" ref="J38:J52" si="5">SUM(G38/C38*100)</f>
        <v>0</v>
      </c>
      <c r="K38" s="293"/>
      <c r="L38" s="294"/>
      <c r="M38" s="294"/>
    </row>
    <row r="39" spans="1:13" ht="13.5" customHeight="1">
      <c r="A39" s="623"/>
      <c r="B39" s="295" t="s">
        <v>420</v>
      </c>
      <c r="C39" s="294">
        <v>55</v>
      </c>
      <c r="D39" s="292">
        <f>C39/C34*100</f>
        <v>25.943396226415093</v>
      </c>
      <c r="E39" s="294">
        <v>57</v>
      </c>
      <c r="F39" s="292">
        <f>E39/E34*100</f>
        <v>26.027397260273972</v>
      </c>
      <c r="G39" s="296">
        <v>18</v>
      </c>
      <c r="H39" s="292">
        <f>G39/G34*100</f>
        <v>4.838709677419355</v>
      </c>
      <c r="I39" s="292">
        <f t="shared" si="4"/>
        <v>31.578947368421051</v>
      </c>
      <c r="J39" s="292">
        <f t="shared" si="5"/>
        <v>32.727272727272727</v>
      </c>
      <c r="K39" s="293"/>
      <c r="L39" s="294"/>
      <c r="M39" s="294"/>
    </row>
    <row r="40" spans="1:13" ht="13.5" customHeight="1">
      <c r="A40" s="623"/>
      <c r="B40" s="295" t="s">
        <v>421</v>
      </c>
      <c r="C40" s="294">
        <v>1</v>
      </c>
      <c r="D40" s="292">
        <f>C40/C34*100</f>
        <v>0.47169811320754718</v>
      </c>
      <c r="E40" s="294">
        <v>0</v>
      </c>
      <c r="F40" s="292">
        <f>E40/E34*100</f>
        <v>0</v>
      </c>
      <c r="G40" s="296">
        <v>0</v>
      </c>
      <c r="H40" s="292">
        <f>G40/G34*100</f>
        <v>0</v>
      </c>
      <c r="I40" s="292">
        <v>0</v>
      </c>
      <c r="J40" s="292">
        <f t="shared" si="5"/>
        <v>0</v>
      </c>
      <c r="K40" s="293"/>
      <c r="L40" s="294"/>
      <c r="M40" s="294"/>
    </row>
    <row r="41" spans="1:13" ht="13.5" customHeight="1">
      <c r="A41" s="623"/>
      <c r="B41" s="295" t="s">
        <v>422</v>
      </c>
      <c r="C41" s="294">
        <v>1</v>
      </c>
      <c r="D41" s="292">
        <f>C41/C34*100</f>
        <v>0.47169811320754718</v>
      </c>
      <c r="E41" s="294">
        <v>0</v>
      </c>
      <c r="F41" s="292">
        <f>E41/E34*100</f>
        <v>0</v>
      </c>
      <c r="G41" s="296">
        <v>1</v>
      </c>
      <c r="H41" s="292">
        <f>G41/G34*100</f>
        <v>0.26881720430107531</v>
      </c>
      <c r="I41" s="292">
        <v>0</v>
      </c>
      <c r="J41" s="292">
        <f t="shared" si="5"/>
        <v>100</v>
      </c>
      <c r="K41" s="293"/>
      <c r="L41" s="294"/>
      <c r="M41" s="294"/>
    </row>
    <row r="42" spans="1:13" ht="13.5" customHeight="1">
      <c r="A42" s="623"/>
      <c r="B42" s="295" t="s">
        <v>423</v>
      </c>
      <c r="C42" s="294">
        <v>1</v>
      </c>
      <c r="D42" s="292">
        <f>C42/C34*100</f>
        <v>0.47169811320754718</v>
      </c>
      <c r="E42" s="294">
        <v>0</v>
      </c>
      <c r="F42" s="292">
        <f>E42/E34*100</f>
        <v>0</v>
      </c>
      <c r="G42" s="296">
        <v>0</v>
      </c>
      <c r="H42" s="292">
        <f>G42/G34*100</f>
        <v>0</v>
      </c>
      <c r="I42" s="292">
        <v>0</v>
      </c>
      <c r="J42" s="292">
        <f t="shared" si="5"/>
        <v>0</v>
      </c>
      <c r="K42" s="293"/>
      <c r="L42" s="294"/>
      <c r="M42" s="294"/>
    </row>
    <row r="43" spans="1:13" ht="13.5" customHeight="1">
      <c r="A43" s="623"/>
      <c r="B43" s="295" t="s">
        <v>424</v>
      </c>
      <c r="C43" s="294">
        <v>0</v>
      </c>
      <c r="D43" s="292">
        <f>C43/C34*100</f>
        <v>0</v>
      </c>
      <c r="E43" s="294">
        <v>2</v>
      </c>
      <c r="F43" s="292">
        <f>E43/E34*100</f>
        <v>0.91324200913242004</v>
      </c>
      <c r="G43" s="296">
        <v>1</v>
      </c>
      <c r="H43" s="292">
        <f>G43/G34*100</f>
        <v>0.26881720430107531</v>
      </c>
      <c r="I43" s="292">
        <f t="shared" si="4"/>
        <v>50</v>
      </c>
      <c r="J43" s="292">
        <v>0</v>
      </c>
      <c r="K43" s="293"/>
      <c r="L43" s="294"/>
      <c r="M43" s="294"/>
    </row>
    <row r="44" spans="1:13" ht="13.5" customHeight="1">
      <c r="A44" s="623"/>
      <c r="B44" s="295" t="s">
        <v>425</v>
      </c>
      <c r="C44" s="294">
        <v>8</v>
      </c>
      <c r="D44" s="292">
        <f>C44/C34*100</f>
        <v>3.7735849056603774</v>
      </c>
      <c r="E44" s="294">
        <v>16</v>
      </c>
      <c r="F44" s="292">
        <f>E44/E34*100</f>
        <v>7.3059360730593603</v>
      </c>
      <c r="G44" s="296">
        <v>11</v>
      </c>
      <c r="H44" s="292">
        <f>G44/G34*100</f>
        <v>2.956989247311828</v>
      </c>
      <c r="I44" s="292">
        <f t="shared" si="4"/>
        <v>68.75</v>
      </c>
      <c r="J44" s="292">
        <f t="shared" si="5"/>
        <v>137.5</v>
      </c>
      <c r="K44" s="293"/>
      <c r="L44" s="294"/>
      <c r="M44" s="294"/>
    </row>
    <row r="45" spans="1:13" ht="13.5" customHeight="1">
      <c r="A45" s="623"/>
      <c r="B45" s="295" t="s">
        <v>426</v>
      </c>
      <c r="C45" s="294">
        <v>26</v>
      </c>
      <c r="D45" s="292">
        <f>C45/C34*100</f>
        <v>12.264150943396226</v>
      </c>
      <c r="E45" s="294">
        <v>34</v>
      </c>
      <c r="F45" s="292">
        <f>E45/E34*100</f>
        <v>15.52511415525114</v>
      </c>
      <c r="G45" s="296">
        <v>35</v>
      </c>
      <c r="H45" s="292">
        <f>G45/G34*100</f>
        <v>9.408602150537634</v>
      </c>
      <c r="I45" s="292">
        <f t="shared" si="4"/>
        <v>102.94117647058823</v>
      </c>
      <c r="J45" s="292">
        <f t="shared" si="5"/>
        <v>134.61538461538461</v>
      </c>
      <c r="K45" s="293"/>
      <c r="L45" s="294"/>
      <c r="M45" s="294"/>
    </row>
    <row r="46" spans="1:13" ht="13.5" customHeight="1">
      <c r="A46" s="623"/>
      <c r="B46" s="297" t="s">
        <v>427</v>
      </c>
      <c r="C46" s="294">
        <v>51</v>
      </c>
      <c r="D46" s="292">
        <f>C46/C34*100</f>
        <v>24.056603773584907</v>
      </c>
      <c r="E46" s="294">
        <v>54</v>
      </c>
      <c r="F46" s="292">
        <f>E46/E34*100</f>
        <v>24.657534246575342</v>
      </c>
      <c r="G46" s="296">
        <v>55</v>
      </c>
      <c r="H46" s="292">
        <f>G46/G34*100</f>
        <v>14.78494623655914</v>
      </c>
      <c r="I46" s="292">
        <f t="shared" si="4"/>
        <v>101.85185185185186</v>
      </c>
      <c r="J46" s="292">
        <f t="shared" si="5"/>
        <v>107.84313725490196</v>
      </c>
      <c r="K46" s="298"/>
      <c r="L46" s="294"/>
      <c r="M46" s="294"/>
    </row>
    <row r="47" spans="1:13" ht="13.5" customHeight="1">
      <c r="A47" s="623"/>
      <c r="B47" s="295" t="s">
        <v>428</v>
      </c>
      <c r="C47" s="294">
        <v>2</v>
      </c>
      <c r="D47" s="292">
        <f>C47/C34*100</f>
        <v>0.94339622641509435</v>
      </c>
      <c r="E47" s="294">
        <v>1</v>
      </c>
      <c r="F47" s="292">
        <f>E47/E34*100</f>
        <v>0.45662100456621002</v>
      </c>
      <c r="G47" s="296">
        <v>1</v>
      </c>
      <c r="H47" s="292">
        <f>G47/G34*100</f>
        <v>0.26881720430107531</v>
      </c>
      <c r="I47" s="292">
        <f t="shared" si="4"/>
        <v>100</v>
      </c>
      <c r="J47" s="292">
        <f t="shared" si="5"/>
        <v>50</v>
      </c>
      <c r="K47" s="293"/>
      <c r="L47" s="294"/>
      <c r="M47" s="294"/>
    </row>
    <row r="48" spans="1:13" ht="13.5" customHeight="1">
      <c r="A48" s="623"/>
      <c r="B48" s="295" t="s">
        <v>429</v>
      </c>
      <c r="C48" s="294">
        <v>0</v>
      </c>
      <c r="D48" s="292">
        <f>C48/C34*100</f>
        <v>0</v>
      </c>
      <c r="E48" s="294">
        <v>0</v>
      </c>
      <c r="F48" s="292">
        <f>E48/E34*100</f>
        <v>0</v>
      </c>
      <c r="G48" s="296">
        <v>0</v>
      </c>
      <c r="H48" s="292">
        <f>G48/G34*100</f>
        <v>0</v>
      </c>
      <c r="I48" s="292">
        <v>0</v>
      </c>
      <c r="J48" s="292">
        <v>0</v>
      </c>
      <c r="K48" s="293"/>
      <c r="L48" s="294"/>
      <c r="M48" s="294"/>
    </row>
    <row r="49" spans="1:13" ht="13.5" customHeight="1">
      <c r="A49" s="623"/>
      <c r="B49" s="295" t="s">
        <v>430</v>
      </c>
      <c r="C49" s="294">
        <v>0</v>
      </c>
      <c r="D49" s="292">
        <f>C49/C34*100</f>
        <v>0</v>
      </c>
      <c r="E49" s="294">
        <v>2</v>
      </c>
      <c r="F49" s="292">
        <f>E49/E34*100</f>
        <v>0.91324200913242004</v>
      </c>
      <c r="G49" s="296">
        <v>2</v>
      </c>
      <c r="H49" s="292">
        <f>G49/G34*100</f>
        <v>0.53763440860215062</v>
      </c>
      <c r="I49" s="292">
        <f t="shared" si="4"/>
        <v>100</v>
      </c>
      <c r="J49" s="292">
        <v>0</v>
      </c>
      <c r="K49" s="293"/>
      <c r="L49" s="294"/>
      <c r="M49" s="294"/>
    </row>
    <row r="50" spans="1:13" ht="13.5" customHeight="1">
      <c r="A50" s="623"/>
      <c r="B50" s="295" t="s">
        <v>431</v>
      </c>
      <c r="C50" s="294">
        <v>0</v>
      </c>
      <c r="D50" s="292">
        <f>C50/C34*100</f>
        <v>0</v>
      </c>
      <c r="E50" s="294">
        <v>8</v>
      </c>
      <c r="F50" s="292">
        <f>E50/E34*100</f>
        <v>3.6529680365296802</v>
      </c>
      <c r="G50" s="296">
        <v>0</v>
      </c>
      <c r="H50" s="292">
        <f>G50/G34*100</f>
        <v>0</v>
      </c>
      <c r="I50" s="292">
        <f t="shared" si="4"/>
        <v>0</v>
      </c>
      <c r="J50" s="292">
        <v>0</v>
      </c>
      <c r="K50" s="293"/>
      <c r="L50" s="294"/>
      <c r="M50" s="294"/>
    </row>
    <row r="51" spans="1:13" ht="13.5" customHeight="1">
      <c r="A51" s="623"/>
      <c r="B51" s="295" t="s">
        <v>432</v>
      </c>
      <c r="C51" s="294">
        <v>0</v>
      </c>
      <c r="D51" s="292">
        <f>C51/C34*100</f>
        <v>0</v>
      </c>
      <c r="E51" s="299">
        <v>0</v>
      </c>
      <c r="F51" s="292">
        <f>E51/E34*100</f>
        <v>0</v>
      </c>
      <c r="G51" s="296">
        <v>215</v>
      </c>
      <c r="H51" s="292">
        <f>G51/G34*100</f>
        <v>57.795698924731184</v>
      </c>
      <c r="I51" s="292">
        <v>0</v>
      </c>
      <c r="J51" s="292">
        <v>0</v>
      </c>
      <c r="K51" s="293"/>
      <c r="L51" s="294"/>
      <c r="M51" s="294"/>
    </row>
    <row r="52" spans="1:13" ht="13.5" customHeight="1">
      <c r="A52" s="624"/>
      <c r="B52" s="300" t="s">
        <v>433</v>
      </c>
      <c r="C52" s="301">
        <v>1</v>
      </c>
      <c r="D52" s="151">
        <f>C52/C34*100</f>
        <v>0.47169811320754718</v>
      </c>
      <c r="E52" s="302">
        <v>0</v>
      </c>
      <c r="F52" s="151">
        <f>E52/E34*100</f>
        <v>0</v>
      </c>
      <c r="G52" s="303">
        <v>0</v>
      </c>
      <c r="H52" s="151">
        <f>G52/G34*100</f>
        <v>0</v>
      </c>
      <c r="I52" s="151">
        <v>0</v>
      </c>
      <c r="J52" s="151">
        <f t="shared" si="5"/>
        <v>0</v>
      </c>
      <c r="K52" s="293"/>
      <c r="L52" s="294"/>
      <c r="M52" s="294"/>
    </row>
    <row r="53" spans="1:13">
      <c r="K53" s="304"/>
      <c r="L53" s="304"/>
      <c r="M53" s="304"/>
    </row>
    <row r="54" spans="1:13">
      <c r="K54" s="305"/>
    </row>
  </sheetData>
  <mergeCells count="18">
    <mergeCell ref="A34:B34"/>
    <mergeCell ref="A35:A52"/>
    <mergeCell ref="A1:I1"/>
    <mergeCell ref="A3:B4"/>
    <mergeCell ref="C3:D3"/>
    <mergeCell ref="E3:F3"/>
    <mergeCell ref="G3:H3"/>
    <mergeCell ref="I3:I4"/>
    <mergeCell ref="J3:J4"/>
    <mergeCell ref="A30:I30"/>
    <mergeCell ref="A32:B33"/>
    <mergeCell ref="C32:D32"/>
    <mergeCell ref="E32:F32"/>
    <mergeCell ref="G32:H32"/>
    <mergeCell ref="I32:I33"/>
    <mergeCell ref="A5:B5"/>
    <mergeCell ref="A6:A23"/>
    <mergeCell ref="J32:J3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M21" sqref="M21"/>
    </sheetView>
  </sheetViews>
  <sheetFormatPr defaultRowHeight="15"/>
  <sheetData>
    <row r="1" spans="1:6">
      <c r="A1" s="29"/>
      <c r="B1" s="626" t="s">
        <v>434</v>
      </c>
      <c r="C1" s="626"/>
      <c r="D1" s="626"/>
      <c r="E1" s="626"/>
      <c r="F1" s="626"/>
    </row>
    <row r="2" spans="1:6">
      <c r="A2" s="29"/>
      <c r="B2" s="306"/>
      <c r="C2" s="307"/>
      <c r="D2" s="307"/>
      <c r="E2" s="627">
        <v>42191</v>
      </c>
      <c r="F2" s="628"/>
    </row>
    <row r="3" spans="1:6">
      <c r="A3" s="629" t="s">
        <v>435</v>
      </c>
      <c r="B3" s="630"/>
      <c r="C3" s="485" t="s">
        <v>436</v>
      </c>
      <c r="D3" s="485" t="s">
        <v>69</v>
      </c>
      <c r="E3" s="485" t="s">
        <v>437</v>
      </c>
      <c r="F3" s="485" t="s">
        <v>438</v>
      </c>
    </row>
    <row r="4" spans="1:6">
      <c r="A4" s="631"/>
      <c r="B4" s="631"/>
      <c r="C4" s="632"/>
      <c r="D4" s="633"/>
      <c r="E4" s="633"/>
      <c r="F4" s="633"/>
    </row>
    <row r="5" spans="1:6" ht="25.5">
      <c r="A5" s="308"/>
      <c r="B5" s="309" t="s">
        <v>439</v>
      </c>
      <c r="C5" s="310" t="s">
        <v>440</v>
      </c>
      <c r="D5" s="311">
        <v>7.8</v>
      </c>
      <c r="E5" s="311">
        <v>8.5</v>
      </c>
      <c r="F5" s="125">
        <f>SUM(E5/D5*100)</f>
        <v>108.97435897435899</v>
      </c>
    </row>
    <row r="6" spans="1:6">
      <c r="A6" s="625" t="s">
        <v>441</v>
      </c>
      <c r="B6" s="625"/>
      <c r="C6" s="310" t="s">
        <v>440</v>
      </c>
      <c r="D6" s="312">
        <v>13.4</v>
      </c>
      <c r="E6" s="312">
        <v>22.7</v>
      </c>
      <c r="F6" s="123">
        <f t="shared" ref="F6:F24" si="0">SUM(E6/D6*100)</f>
        <v>169.40298507462686</v>
      </c>
    </row>
    <row r="7" spans="1:6">
      <c r="A7" s="625" t="s">
        <v>442</v>
      </c>
      <c r="B7" s="634"/>
      <c r="C7" s="310" t="s">
        <v>440</v>
      </c>
      <c r="D7" s="312">
        <v>0</v>
      </c>
      <c r="E7" s="312">
        <v>6.2</v>
      </c>
      <c r="F7" s="123" t="s">
        <v>357</v>
      </c>
    </row>
    <row r="8" spans="1:6">
      <c r="A8" s="625" t="s">
        <v>443</v>
      </c>
      <c r="B8" s="625"/>
      <c r="C8" s="310" t="s">
        <v>444</v>
      </c>
      <c r="D8" s="313">
        <v>38.5</v>
      </c>
      <c r="E8" s="314">
        <v>46.3</v>
      </c>
      <c r="F8" s="123">
        <f t="shared" si="0"/>
        <v>120.25974025974024</v>
      </c>
    </row>
    <row r="9" spans="1:6">
      <c r="A9" s="625" t="s">
        <v>445</v>
      </c>
      <c r="B9" s="625"/>
      <c r="C9" s="315" t="s">
        <v>446</v>
      </c>
      <c r="D9" s="312">
        <v>90.8</v>
      </c>
      <c r="E9" s="312">
        <v>135.69999999999999</v>
      </c>
      <c r="F9" s="123">
        <f t="shared" si="0"/>
        <v>149.44933920704847</v>
      </c>
    </row>
    <row r="10" spans="1:6">
      <c r="A10" s="625" t="s">
        <v>447</v>
      </c>
      <c r="B10" s="625"/>
      <c r="C10" s="310" t="s">
        <v>448</v>
      </c>
      <c r="D10" s="123">
        <v>38.4</v>
      </c>
      <c r="E10" s="123">
        <v>47.4</v>
      </c>
      <c r="F10" s="123">
        <f t="shared" si="0"/>
        <v>123.4375</v>
      </c>
    </row>
    <row r="11" spans="1:6">
      <c r="A11" s="625" t="s">
        <v>449</v>
      </c>
      <c r="B11" s="625"/>
      <c r="C11" s="310" t="s">
        <v>448</v>
      </c>
      <c r="D11" s="123">
        <v>49.7</v>
      </c>
      <c r="E11" s="123">
        <v>44</v>
      </c>
      <c r="F11" s="123">
        <f t="shared" si="0"/>
        <v>88.531187122736412</v>
      </c>
    </row>
    <row r="12" spans="1:6">
      <c r="A12" s="625" t="s">
        <v>450</v>
      </c>
      <c r="B12" s="625"/>
      <c r="C12" s="310" t="s">
        <v>448</v>
      </c>
      <c r="D12" s="314">
        <v>0.9</v>
      </c>
      <c r="E12" s="123">
        <v>0.8</v>
      </c>
      <c r="F12" s="123">
        <f t="shared" si="0"/>
        <v>88.8888888888889</v>
      </c>
    </row>
    <row r="13" spans="1:6">
      <c r="A13" s="625" t="s">
        <v>451</v>
      </c>
      <c r="B13" s="625"/>
      <c r="C13" s="310" t="s">
        <v>452</v>
      </c>
      <c r="D13" s="123">
        <v>9.3000000000000007</v>
      </c>
      <c r="E13" s="123">
        <v>10</v>
      </c>
      <c r="F13" s="123">
        <f t="shared" si="0"/>
        <v>107.5268817204301</v>
      </c>
    </row>
    <row r="14" spans="1:6">
      <c r="A14" s="625" t="s">
        <v>453</v>
      </c>
      <c r="B14" s="625"/>
      <c r="C14" s="310" t="s">
        <v>448</v>
      </c>
      <c r="D14" s="123">
        <v>0.8</v>
      </c>
      <c r="E14" s="123">
        <v>1.1000000000000001</v>
      </c>
      <c r="F14" s="123">
        <f t="shared" si="0"/>
        <v>137.5</v>
      </c>
    </row>
    <row r="15" spans="1:6">
      <c r="A15" s="625" t="s">
        <v>454</v>
      </c>
      <c r="B15" s="625"/>
      <c r="C15" s="310" t="s">
        <v>452</v>
      </c>
      <c r="D15" s="312">
        <v>5</v>
      </c>
      <c r="E15" s="312">
        <v>2.6</v>
      </c>
      <c r="F15" s="123">
        <f t="shared" si="0"/>
        <v>52</v>
      </c>
    </row>
    <row r="16" spans="1:6">
      <c r="A16" s="625" t="s">
        <v>455</v>
      </c>
      <c r="B16" s="625"/>
      <c r="C16" s="310" t="s">
        <v>452</v>
      </c>
      <c r="D16" s="123">
        <v>0.3</v>
      </c>
      <c r="E16" s="123">
        <v>0.1</v>
      </c>
      <c r="F16" s="123">
        <f t="shared" si="0"/>
        <v>33.333333333333336</v>
      </c>
    </row>
    <row r="17" spans="1:6">
      <c r="A17" s="625" t="s">
        <v>456</v>
      </c>
      <c r="B17" s="625"/>
      <c r="C17" s="310" t="s">
        <v>448</v>
      </c>
      <c r="D17" s="123">
        <v>0.9</v>
      </c>
      <c r="E17" s="123">
        <v>0.8</v>
      </c>
      <c r="F17" s="123">
        <f t="shared" si="0"/>
        <v>88.8888888888889</v>
      </c>
    </row>
    <row r="18" spans="1:6">
      <c r="A18" s="316"/>
      <c r="B18" s="316" t="s">
        <v>457</v>
      </c>
      <c r="C18" s="310" t="s">
        <v>458</v>
      </c>
      <c r="D18" s="123">
        <v>78</v>
      </c>
      <c r="E18" s="317">
        <v>15</v>
      </c>
      <c r="F18" s="123">
        <f t="shared" si="0"/>
        <v>19.230769230769234</v>
      </c>
    </row>
    <row r="19" spans="1:6">
      <c r="A19" s="316"/>
      <c r="B19" s="316" t="s">
        <v>459</v>
      </c>
      <c r="C19" s="310" t="s">
        <v>458</v>
      </c>
      <c r="D19" s="318">
        <v>18</v>
      </c>
      <c r="E19" s="317">
        <v>0</v>
      </c>
      <c r="F19" s="123" t="s">
        <v>357</v>
      </c>
    </row>
    <row r="20" spans="1:6">
      <c r="A20" s="316"/>
      <c r="B20" s="316" t="s">
        <v>460</v>
      </c>
      <c r="C20" s="310" t="s">
        <v>179</v>
      </c>
      <c r="D20" s="123">
        <v>83285</v>
      </c>
      <c r="E20" s="312">
        <v>60061</v>
      </c>
      <c r="F20" s="123">
        <f t="shared" si="0"/>
        <v>72.115026715494992</v>
      </c>
    </row>
    <row r="21" spans="1:6">
      <c r="A21" s="625" t="s">
        <v>461</v>
      </c>
      <c r="B21" s="625"/>
      <c r="C21" s="310" t="s">
        <v>462</v>
      </c>
      <c r="D21" s="123">
        <v>36.299999999999997</v>
      </c>
      <c r="E21" s="123">
        <v>57.1</v>
      </c>
      <c r="F21" s="123">
        <f t="shared" si="0"/>
        <v>157.3002754820937</v>
      </c>
    </row>
    <row r="22" spans="1:6">
      <c r="A22" s="625" t="s">
        <v>463</v>
      </c>
      <c r="B22" s="625"/>
      <c r="C22" s="310" t="s">
        <v>462</v>
      </c>
      <c r="D22" s="315">
        <v>22.6</v>
      </c>
      <c r="E22" s="315">
        <v>38.200000000000003</v>
      </c>
      <c r="F22" s="123">
        <f t="shared" si="0"/>
        <v>169.02654867256638</v>
      </c>
    </row>
    <row r="23" spans="1:6">
      <c r="A23" s="625" t="s">
        <v>464</v>
      </c>
      <c r="B23" s="625"/>
      <c r="C23" s="319" t="s">
        <v>179</v>
      </c>
      <c r="D23" s="123">
        <v>22304</v>
      </c>
      <c r="E23" s="314">
        <v>24818</v>
      </c>
      <c r="F23" s="123">
        <f t="shared" si="0"/>
        <v>111.27152080344334</v>
      </c>
    </row>
    <row r="24" spans="1:6">
      <c r="A24" s="635" t="s">
        <v>465</v>
      </c>
      <c r="B24" s="635"/>
      <c r="C24" s="320" t="s">
        <v>466</v>
      </c>
      <c r="D24" s="127">
        <v>1</v>
      </c>
      <c r="E24" s="321">
        <v>5</v>
      </c>
      <c r="F24" s="127">
        <f t="shared" si="0"/>
        <v>500</v>
      </c>
    </row>
  </sheetData>
  <mergeCells count="23">
    <mergeCell ref="A21:B21"/>
    <mergeCell ref="A22:B22"/>
    <mergeCell ref="A23:B23"/>
    <mergeCell ref="A24:B24"/>
    <mergeCell ref="A12:B12"/>
    <mergeCell ref="A13:B13"/>
    <mergeCell ref="A14:B14"/>
    <mergeCell ref="A15:B15"/>
    <mergeCell ref="A16:B16"/>
    <mergeCell ref="A17:B17"/>
    <mergeCell ref="A11:B11"/>
    <mergeCell ref="B1:F1"/>
    <mergeCell ref="E2:F2"/>
    <mergeCell ref="A3:B4"/>
    <mergeCell ref="C3:C4"/>
    <mergeCell ref="D3:D4"/>
    <mergeCell ref="E3:E4"/>
    <mergeCell ref="F3:F4"/>
    <mergeCell ref="A6:B6"/>
    <mergeCell ref="A7:B7"/>
    <mergeCell ref="A8:B8"/>
    <mergeCell ref="A9:B9"/>
    <mergeCell ref="A10:B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M11" sqref="M11"/>
    </sheetView>
  </sheetViews>
  <sheetFormatPr defaultRowHeight="12.75"/>
  <cols>
    <col min="1" max="1" width="3.28515625" style="29" customWidth="1"/>
    <col min="2" max="2" width="29.85546875" style="29" customWidth="1"/>
    <col min="3" max="4" width="9.42578125" style="29" bestFit="1" customWidth="1"/>
    <col min="5" max="5" width="9.42578125" style="29" customWidth="1"/>
    <col min="6" max="6" width="9.140625" style="29"/>
    <col min="7" max="7" width="10.42578125" style="29" customWidth="1"/>
    <col min="8" max="8" width="9.140625" style="29"/>
    <col min="9" max="9" width="9.85546875" style="29" customWidth="1"/>
    <col min="10" max="256" width="9.140625" style="29"/>
    <col min="257" max="257" width="3.28515625" style="29" customWidth="1"/>
    <col min="258" max="258" width="29.85546875" style="29" customWidth="1"/>
    <col min="259" max="260" width="9.42578125" style="29" bestFit="1" customWidth="1"/>
    <col min="261" max="261" width="9.42578125" style="29" customWidth="1"/>
    <col min="262" max="262" width="9.140625" style="29"/>
    <col min="263" max="263" width="10.42578125" style="29" customWidth="1"/>
    <col min="264" max="264" width="9.140625" style="29"/>
    <col min="265" max="265" width="9.85546875" style="29" customWidth="1"/>
    <col min="266" max="512" width="9.140625" style="29"/>
    <col min="513" max="513" width="3.28515625" style="29" customWidth="1"/>
    <col min="514" max="514" width="29.85546875" style="29" customWidth="1"/>
    <col min="515" max="516" width="9.42578125" style="29" bestFit="1" customWidth="1"/>
    <col min="517" max="517" width="9.42578125" style="29" customWidth="1"/>
    <col min="518" max="518" width="9.140625" style="29"/>
    <col min="519" max="519" width="10.42578125" style="29" customWidth="1"/>
    <col min="520" max="520" width="9.140625" style="29"/>
    <col min="521" max="521" width="9.85546875" style="29" customWidth="1"/>
    <col min="522" max="768" width="9.140625" style="29"/>
    <col min="769" max="769" width="3.28515625" style="29" customWidth="1"/>
    <col min="770" max="770" width="29.85546875" style="29" customWidth="1"/>
    <col min="771" max="772" width="9.42578125" style="29" bestFit="1" customWidth="1"/>
    <col min="773" max="773" width="9.42578125" style="29" customWidth="1"/>
    <col min="774" max="774" width="9.140625" style="29"/>
    <col min="775" max="775" width="10.42578125" style="29" customWidth="1"/>
    <col min="776" max="776" width="9.140625" style="29"/>
    <col min="777" max="777" width="9.85546875" style="29" customWidth="1"/>
    <col min="778" max="1024" width="9.140625" style="29"/>
    <col min="1025" max="1025" width="3.28515625" style="29" customWidth="1"/>
    <col min="1026" max="1026" width="29.85546875" style="29" customWidth="1"/>
    <col min="1027" max="1028" width="9.42578125" style="29" bestFit="1" customWidth="1"/>
    <col min="1029" max="1029" width="9.42578125" style="29" customWidth="1"/>
    <col min="1030" max="1030" width="9.140625" style="29"/>
    <col min="1031" max="1031" width="10.42578125" style="29" customWidth="1"/>
    <col min="1032" max="1032" width="9.140625" style="29"/>
    <col min="1033" max="1033" width="9.85546875" style="29" customWidth="1"/>
    <col min="1034" max="1280" width="9.140625" style="29"/>
    <col min="1281" max="1281" width="3.28515625" style="29" customWidth="1"/>
    <col min="1282" max="1282" width="29.85546875" style="29" customWidth="1"/>
    <col min="1283" max="1284" width="9.42578125" style="29" bestFit="1" customWidth="1"/>
    <col min="1285" max="1285" width="9.42578125" style="29" customWidth="1"/>
    <col min="1286" max="1286" width="9.140625" style="29"/>
    <col min="1287" max="1287" width="10.42578125" style="29" customWidth="1"/>
    <col min="1288" max="1288" width="9.140625" style="29"/>
    <col min="1289" max="1289" width="9.85546875" style="29" customWidth="1"/>
    <col min="1290" max="1536" width="9.140625" style="29"/>
    <col min="1537" max="1537" width="3.28515625" style="29" customWidth="1"/>
    <col min="1538" max="1538" width="29.85546875" style="29" customWidth="1"/>
    <col min="1539" max="1540" width="9.42578125" style="29" bestFit="1" customWidth="1"/>
    <col min="1541" max="1541" width="9.42578125" style="29" customWidth="1"/>
    <col min="1542" max="1542" width="9.140625" style="29"/>
    <col min="1543" max="1543" width="10.42578125" style="29" customWidth="1"/>
    <col min="1544" max="1544" width="9.140625" style="29"/>
    <col min="1545" max="1545" width="9.85546875" style="29" customWidth="1"/>
    <col min="1546" max="1792" width="9.140625" style="29"/>
    <col min="1793" max="1793" width="3.28515625" style="29" customWidth="1"/>
    <col min="1794" max="1794" width="29.85546875" style="29" customWidth="1"/>
    <col min="1795" max="1796" width="9.42578125" style="29" bestFit="1" customWidth="1"/>
    <col min="1797" max="1797" width="9.42578125" style="29" customWidth="1"/>
    <col min="1798" max="1798" width="9.140625" style="29"/>
    <col min="1799" max="1799" width="10.42578125" style="29" customWidth="1"/>
    <col min="1800" max="1800" width="9.140625" style="29"/>
    <col min="1801" max="1801" width="9.85546875" style="29" customWidth="1"/>
    <col min="1802" max="2048" width="9.140625" style="29"/>
    <col min="2049" max="2049" width="3.28515625" style="29" customWidth="1"/>
    <col min="2050" max="2050" width="29.85546875" style="29" customWidth="1"/>
    <col min="2051" max="2052" width="9.42578125" style="29" bestFit="1" customWidth="1"/>
    <col min="2053" max="2053" width="9.42578125" style="29" customWidth="1"/>
    <col min="2054" max="2054" width="9.140625" style="29"/>
    <col min="2055" max="2055" width="10.42578125" style="29" customWidth="1"/>
    <col min="2056" max="2056" width="9.140625" style="29"/>
    <col min="2057" max="2057" width="9.85546875" style="29" customWidth="1"/>
    <col min="2058" max="2304" width="9.140625" style="29"/>
    <col min="2305" max="2305" width="3.28515625" style="29" customWidth="1"/>
    <col min="2306" max="2306" width="29.85546875" style="29" customWidth="1"/>
    <col min="2307" max="2308" width="9.42578125" style="29" bestFit="1" customWidth="1"/>
    <col min="2309" max="2309" width="9.42578125" style="29" customWidth="1"/>
    <col min="2310" max="2310" width="9.140625" style="29"/>
    <col min="2311" max="2311" width="10.42578125" style="29" customWidth="1"/>
    <col min="2312" max="2312" width="9.140625" style="29"/>
    <col min="2313" max="2313" width="9.85546875" style="29" customWidth="1"/>
    <col min="2314" max="2560" width="9.140625" style="29"/>
    <col min="2561" max="2561" width="3.28515625" style="29" customWidth="1"/>
    <col min="2562" max="2562" width="29.85546875" style="29" customWidth="1"/>
    <col min="2563" max="2564" width="9.42578125" style="29" bestFit="1" customWidth="1"/>
    <col min="2565" max="2565" width="9.42578125" style="29" customWidth="1"/>
    <col min="2566" max="2566" width="9.140625" style="29"/>
    <col min="2567" max="2567" width="10.42578125" style="29" customWidth="1"/>
    <col min="2568" max="2568" width="9.140625" style="29"/>
    <col min="2569" max="2569" width="9.85546875" style="29" customWidth="1"/>
    <col min="2570" max="2816" width="9.140625" style="29"/>
    <col min="2817" max="2817" width="3.28515625" style="29" customWidth="1"/>
    <col min="2818" max="2818" width="29.85546875" style="29" customWidth="1"/>
    <col min="2819" max="2820" width="9.42578125" style="29" bestFit="1" customWidth="1"/>
    <col min="2821" max="2821" width="9.42578125" style="29" customWidth="1"/>
    <col min="2822" max="2822" width="9.140625" style="29"/>
    <col min="2823" max="2823" width="10.42578125" style="29" customWidth="1"/>
    <col min="2824" max="2824" width="9.140625" style="29"/>
    <col min="2825" max="2825" width="9.85546875" style="29" customWidth="1"/>
    <col min="2826" max="3072" width="9.140625" style="29"/>
    <col min="3073" max="3073" width="3.28515625" style="29" customWidth="1"/>
    <col min="3074" max="3074" width="29.85546875" style="29" customWidth="1"/>
    <col min="3075" max="3076" width="9.42578125" style="29" bestFit="1" customWidth="1"/>
    <col min="3077" max="3077" width="9.42578125" style="29" customWidth="1"/>
    <col min="3078" max="3078" width="9.140625" style="29"/>
    <col min="3079" max="3079" width="10.42578125" style="29" customWidth="1"/>
    <col min="3080" max="3080" width="9.140625" style="29"/>
    <col min="3081" max="3081" width="9.85546875" style="29" customWidth="1"/>
    <col min="3082" max="3328" width="9.140625" style="29"/>
    <col min="3329" max="3329" width="3.28515625" style="29" customWidth="1"/>
    <col min="3330" max="3330" width="29.85546875" style="29" customWidth="1"/>
    <col min="3331" max="3332" width="9.42578125" style="29" bestFit="1" customWidth="1"/>
    <col min="3333" max="3333" width="9.42578125" style="29" customWidth="1"/>
    <col min="3334" max="3334" width="9.140625" style="29"/>
    <col min="3335" max="3335" width="10.42578125" style="29" customWidth="1"/>
    <col min="3336" max="3336" width="9.140625" style="29"/>
    <col min="3337" max="3337" width="9.85546875" style="29" customWidth="1"/>
    <col min="3338" max="3584" width="9.140625" style="29"/>
    <col min="3585" max="3585" width="3.28515625" style="29" customWidth="1"/>
    <col min="3586" max="3586" width="29.85546875" style="29" customWidth="1"/>
    <col min="3587" max="3588" width="9.42578125" style="29" bestFit="1" customWidth="1"/>
    <col min="3589" max="3589" width="9.42578125" style="29" customWidth="1"/>
    <col min="3590" max="3590" width="9.140625" style="29"/>
    <col min="3591" max="3591" width="10.42578125" style="29" customWidth="1"/>
    <col min="3592" max="3592" width="9.140625" style="29"/>
    <col min="3593" max="3593" width="9.85546875" style="29" customWidth="1"/>
    <col min="3594" max="3840" width="9.140625" style="29"/>
    <col min="3841" max="3841" width="3.28515625" style="29" customWidth="1"/>
    <col min="3842" max="3842" width="29.85546875" style="29" customWidth="1"/>
    <col min="3843" max="3844" width="9.42578125" style="29" bestFit="1" customWidth="1"/>
    <col min="3845" max="3845" width="9.42578125" style="29" customWidth="1"/>
    <col min="3846" max="3846" width="9.140625" style="29"/>
    <col min="3847" max="3847" width="10.42578125" style="29" customWidth="1"/>
    <col min="3848" max="3848" width="9.140625" style="29"/>
    <col min="3849" max="3849" width="9.85546875" style="29" customWidth="1"/>
    <col min="3850" max="4096" width="9.140625" style="29"/>
    <col min="4097" max="4097" width="3.28515625" style="29" customWidth="1"/>
    <col min="4098" max="4098" width="29.85546875" style="29" customWidth="1"/>
    <col min="4099" max="4100" width="9.42578125" style="29" bestFit="1" customWidth="1"/>
    <col min="4101" max="4101" width="9.42578125" style="29" customWidth="1"/>
    <col min="4102" max="4102" width="9.140625" style="29"/>
    <col min="4103" max="4103" width="10.42578125" style="29" customWidth="1"/>
    <col min="4104" max="4104" width="9.140625" style="29"/>
    <col min="4105" max="4105" width="9.85546875" style="29" customWidth="1"/>
    <col min="4106" max="4352" width="9.140625" style="29"/>
    <col min="4353" max="4353" width="3.28515625" style="29" customWidth="1"/>
    <col min="4354" max="4354" width="29.85546875" style="29" customWidth="1"/>
    <col min="4355" max="4356" width="9.42578125" style="29" bestFit="1" customWidth="1"/>
    <col min="4357" max="4357" width="9.42578125" style="29" customWidth="1"/>
    <col min="4358" max="4358" width="9.140625" style="29"/>
    <col min="4359" max="4359" width="10.42578125" style="29" customWidth="1"/>
    <col min="4360" max="4360" width="9.140625" style="29"/>
    <col min="4361" max="4361" width="9.85546875" style="29" customWidth="1"/>
    <col min="4362" max="4608" width="9.140625" style="29"/>
    <col min="4609" max="4609" width="3.28515625" style="29" customWidth="1"/>
    <col min="4610" max="4610" width="29.85546875" style="29" customWidth="1"/>
    <col min="4611" max="4612" width="9.42578125" style="29" bestFit="1" customWidth="1"/>
    <col min="4613" max="4613" width="9.42578125" style="29" customWidth="1"/>
    <col min="4614" max="4614" width="9.140625" style="29"/>
    <col min="4615" max="4615" width="10.42578125" style="29" customWidth="1"/>
    <col min="4616" max="4616" width="9.140625" style="29"/>
    <col min="4617" max="4617" width="9.85546875" style="29" customWidth="1"/>
    <col min="4618" max="4864" width="9.140625" style="29"/>
    <col min="4865" max="4865" width="3.28515625" style="29" customWidth="1"/>
    <col min="4866" max="4866" width="29.85546875" style="29" customWidth="1"/>
    <col min="4867" max="4868" width="9.42578125" style="29" bestFit="1" customWidth="1"/>
    <col min="4869" max="4869" width="9.42578125" style="29" customWidth="1"/>
    <col min="4870" max="4870" width="9.140625" style="29"/>
    <col min="4871" max="4871" width="10.42578125" style="29" customWidth="1"/>
    <col min="4872" max="4872" width="9.140625" style="29"/>
    <col min="4873" max="4873" width="9.85546875" style="29" customWidth="1"/>
    <col min="4874" max="5120" width="9.140625" style="29"/>
    <col min="5121" max="5121" width="3.28515625" style="29" customWidth="1"/>
    <col min="5122" max="5122" width="29.85546875" style="29" customWidth="1"/>
    <col min="5123" max="5124" width="9.42578125" style="29" bestFit="1" customWidth="1"/>
    <col min="5125" max="5125" width="9.42578125" style="29" customWidth="1"/>
    <col min="5126" max="5126" width="9.140625" style="29"/>
    <col min="5127" max="5127" width="10.42578125" style="29" customWidth="1"/>
    <col min="5128" max="5128" width="9.140625" style="29"/>
    <col min="5129" max="5129" width="9.85546875" style="29" customWidth="1"/>
    <col min="5130" max="5376" width="9.140625" style="29"/>
    <col min="5377" max="5377" width="3.28515625" style="29" customWidth="1"/>
    <col min="5378" max="5378" width="29.85546875" style="29" customWidth="1"/>
    <col min="5379" max="5380" width="9.42578125" style="29" bestFit="1" customWidth="1"/>
    <col min="5381" max="5381" width="9.42578125" style="29" customWidth="1"/>
    <col min="5382" max="5382" width="9.140625" style="29"/>
    <col min="5383" max="5383" width="10.42578125" style="29" customWidth="1"/>
    <col min="5384" max="5384" width="9.140625" style="29"/>
    <col min="5385" max="5385" width="9.85546875" style="29" customWidth="1"/>
    <col min="5386" max="5632" width="9.140625" style="29"/>
    <col min="5633" max="5633" width="3.28515625" style="29" customWidth="1"/>
    <col min="5634" max="5634" width="29.85546875" style="29" customWidth="1"/>
    <col min="5635" max="5636" width="9.42578125" style="29" bestFit="1" customWidth="1"/>
    <col min="5637" max="5637" width="9.42578125" style="29" customWidth="1"/>
    <col min="5638" max="5638" width="9.140625" style="29"/>
    <col min="5639" max="5639" width="10.42578125" style="29" customWidth="1"/>
    <col min="5640" max="5640" width="9.140625" style="29"/>
    <col min="5641" max="5641" width="9.85546875" style="29" customWidth="1"/>
    <col min="5642" max="5888" width="9.140625" style="29"/>
    <col min="5889" max="5889" width="3.28515625" style="29" customWidth="1"/>
    <col min="5890" max="5890" width="29.85546875" style="29" customWidth="1"/>
    <col min="5891" max="5892" width="9.42578125" style="29" bestFit="1" customWidth="1"/>
    <col min="5893" max="5893" width="9.42578125" style="29" customWidth="1"/>
    <col min="5894" max="5894" width="9.140625" style="29"/>
    <col min="5895" max="5895" width="10.42578125" style="29" customWidth="1"/>
    <col min="5896" max="5896" width="9.140625" style="29"/>
    <col min="5897" max="5897" width="9.85546875" style="29" customWidth="1"/>
    <col min="5898" max="6144" width="9.140625" style="29"/>
    <col min="6145" max="6145" width="3.28515625" style="29" customWidth="1"/>
    <col min="6146" max="6146" width="29.85546875" style="29" customWidth="1"/>
    <col min="6147" max="6148" width="9.42578125" style="29" bestFit="1" customWidth="1"/>
    <col min="6149" max="6149" width="9.42578125" style="29" customWidth="1"/>
    <col min="6150" max="6150" width="9.140625" style="29"/>
    <col min="6151" max="6151" width="10.42578125" style="29" customWidth="1"/>
    <col min="6152" max="6152" width="9.140625" style="29"/>
    <col min="6153" max="6153" width="9.85546875" style="29" customWidth="1"/>
    <col min="6154" max="6400" width="9.140625" style="29"/>
    <col min="6401" max="6401" width="3.28515625" style="29" customWidth="1"/>
    <col min="6402" max="6402" width="29.85546875" style="29" customWidth="1"/>
    <col min="6403" max="6404" width="9.42578125" style="29" bestFit="1" customWidth="1"/>
    <col min="6405" max="6405" width="9.42578125" style="29" customWidth="1"/>
    <col min="6406" max="6406" width="9.140625" style="29"/>
    <col min="6407" max="6407" width="10.42578125" style="29" customWidth="1"/>
    <col min="6408" max="6408" width="9.140625" style="29"/>
    <col min="6409" max="6409" width="9.85546875" style="29" customWidth="1"/>
    <col min="6410" max="6656" width="9.140625" style="29"/>
    <col min="6657" max="6657" width="3.28515625" style="29" customWidth="1"/>
    <col min="6658" max="6658" width="29.85546875" style="29" customWidth="1"/>
    <col min="6659" max="6660" width="9.42578125" style="29" bestFit="1" customWidth="1"/>
    <col min="6661" max="6661" width="9.42578125" style="29" customWidth="1"/>
    <col min="6662" max="6662" width="9.140625" style="29"/>
    <col min="6663" max="6663" width="10.42578125" style="29" customWidth="1"/>
    <col min="6664" max="6664" width="9.140625" style="29"/>
    <col min="6665" max="6665" width="9.85546875" style="29" customWidth="1"/>
    <col min="6666" max="6912" width="9.140625" style="29"/>
    <col min="6913" max="6913" width="3.28515625" style="29" customWidth="1"/>
    <col min="6914" max="6914" width="29.85546875" style="29" customWidth="1"/>
    <col min="6915" max="6916" width="9.42578125" style="29" bestFit="1" customWidth="1"/>
    <col min="6917" max="6917" width="9.42578125" style="29" customWidth="1"/>
    <col min="6918" max="6918" width="9.140625" style="29"/>
    <col min="6919" max="6919" width="10.42578125" style="29" customWidth="1"/>
    <col min="6920" max="6920" width="9.140625" style="29"/>
    <col min="6921" max="6921" width="9.85546875" style="29" customWidth="1"/>
    <col min="6922" max="7168" width="9.140625" style="29"/>
    <col min="7169" max="7169" width="3.28515625" style="29" customWidth="1"/>
    <col min="7170" max="7170" width="29.85546875" style="29" customWidth="1"/>
    <col min="7171" max="7172" width="9.42578125" style="29" bestFit="1" customWidth="1"/>
    <col min="7173" max="7173" width="9.42578125" style="29" customWidth="1"/>
    <col min="7174" max="7174" width="9.140625" style="29"/>
    <col min="7175" max="7175" width="10.42578125" style="29" customWidth="1"/>
    <col min="7176" max="7176" width="9.140625" style="29"/>
    <col min="7177" max="7177" width="9.85546875" style="29" customWidth="1"/>
    <col min="7178" max="7424" width="9.140625" style="29"/>
    <col min="7425" max="7425" width="3.28515625" style="29" customWidth="1"/>
    <col min="7426" max="7426" width="29.85546875" style="29" customWidth="1"/>
    <col min="7427" max="7428" width="9.42578125" style="29" bestFit="1" customWidth="1"/>
    <col min="7429" max="7429" width="9.42578125" style="29" customWidth="1"/>
    <col min="7430" max="7430" width="9.140625" style="29"/>
    <col min="7431" max="7431" width="10.42578125" style="29" customWidth="1"/>
    <col min="7432" max="7432" width="9.140625" style="29"/>
    <col min="7433" max="7433" width="9.85546875" style="29" customWidth="1"/>
    <col min="7434" max="7680" width="9.140625" style="29"/>
    <col min="7681" max="7681" width="3.28515625" style="29" customWidth="1"/>
    <col min="7682" max="7682" width="29.85546875" style="29" customWidth="1"/>
    <col min="7683" max="7684" width="9.42578125" style="29" bestFit="1" customWidth="1"/>
    <col min="7685" max="7685" width="9.42578125" style="29" customWidth="1"/>
    <col min="7686" max="7686" width="9.140625" style="29"/>
    <col min="7687" max="7687" width="10.42578125" style="29" customWidth="1"/>
    <col min="7688" max="7688" width="9.140625" style="29"/>
    <col min="7689" max="7689" width="9.85546875" style="29" customWidth="1"/>
    <col min="7690" max="7936" width="9.140625" style="29"/>
    <col min="7937" max="7937" width="3.28515625" style="29" customWidth="1"/>
    <col min="7938" max="7938" width="29.85546875" style="29" customWidth="1"/>
    <col min="7939" max="7940" width="9.42578125" style="29" bestFit="1" customWidth="1"/>
    <col min="7941" max="7941" width="9.42578125" style="29" customWidth="1"/>
    <col min="7942" max="7942" width="9.140625" style="29"/>
    <col min="7943" max="7943" width="10.42578125" style="29" customWidth="1"/>
    <col min="7944" max="7944" width="9.140625" style="29"/>
    <col min="7945" max="7945" width="9.85546875" style="29" customWidth="1"/>
    <col min="7946" max="8192" width="9.140625" style="29"/>
    <col min="8193" max="8193" width="3.28515625" style="29" customWidth="1"/>
    <col min="8194" max="8194" width="29.85546875" style="29" customWidth="1"/>
    <col min="8195" max="8196" width="9.42578125" style="29" bestFit="1" customWidth="1"/>
    <col min="8197" max="8197" width="9.42578125" style="29" customWidth="1"/>
    <col min="8198" max="8198" width="9.140625" style="29"/>
    <col min="8199" max="8199" width="10.42578125" style="29" customWidth="1"/>
    <col min="8200" max="8200" width="9.140625" style="29"/>
    <col min="8201" max="8201" width="9.85546875" style="29" customWidth="1"/>
    <col min="8202" max="8448" width="9.140625" style="29"/>
    <col min="8449" max="8449" width="3.28515625" style="29" customWidth="1"/>
    <col min="8450" max="8450" width="29.85546875" style="29" customWidth="1"/>
    <col min="8451" max="8452" width="9.42578125" style="29" bestFit="1" customWidth="1"/>
    <col min="8453" max="8453" width="9.42578125" style="29" customWidth="1"/>
    <col min="8454" max="8454" width="9.140625" style="29"/>
    <col min="8455" max="8455" width="10.42578125" style="29" customWidth="1"/>
    <col min="8456" max="8456" width="9.140625" style="29"/>
    <col min="8457" max="8457" width="9.85546875" style="29" customWidth="1"/>
    <col min="8458" max="8704" width="9.140625" style="29"/>
    <col min="8705" max="8705" width="3.28515625" style="29" customWidth="1"/>
    <col min="8706" max="8706" width="29.85546875" style="29" customWidth="1"/>
    <col min="8707" max="8708" width="9.42578125" style="29" bestFit="1" customWidth="1"/>
    <col min="8709" max="8709" width="9.42578125" style="29" customWidth="1"/>
    <col min="8710" max="8710" width="9.140625" style="29"/>
    <col min="8711" max="8711" width="10.42578125" style="29" customWidth="1"/>
    <col min="8712" max="8712" width="9.140625" style="29"/>
    <col min="8713" max="8713" width="9.85546875" style="29" customWidth="1"/>
    <col min="8714" max="8960" width="9.140625" style="29"/>
    <col min="8961" max="8961" width="3.28515625" style="29" customWidth="1"/>
    <col min="8962" max="8962" width="29.85546875" style="29" customWidth="1"/>
    <col min="8963" max="8964" width="9.42578125" style="29" bestFit="1" customWidth="1"/>
    <col min="8965" max="8965" width="9.42578125" style="29" customWidth="1"/>
    <col min="8966" max="8966" width="9.140625" style="29"/>
    <col min="8967" max="8967" width="10.42578125" style="29" customWidth="1"/>
    <col min="8968" max="8968" width="9.140625" style="29"/>
    <col min="8969" max="8969" width="9.85546875" style="29" customWidth="1"/>
    <col min="8970" max="9216" width="9.140625" style="29"/>
    <col min="9217" max="9217" width="3.28515625" style="29" customWidth="1"/>
    <col min="9218" max="9218" width="29.85546875" style="29" customWidth="1"/>
    <col min="9219" max="9220" width="9.42578125" style="29" bestFit="1" customWidth="1"/>
    <col min="9221" max="9221" width="9.42578125" style="29" customWidth="1"/>
    <col min="9222" max="9222" width="9.140625" style="29"/>
    <col min="9223" max="9223" width="10.42578125" style="29" customWidth="1"/>
    <col min="9224" max="9224" width="9.140625" style="29"/>
    <col min="9225" max="9225" width="9.85546875" style="29" customWidth="1"/>
    <col min="9226" max="9472" width="9.140625" style="29"/>
    <col min="9473" max="9473" width="3.28515625" style="29" customWidth="1"/>
    <col min="9474" max="9474" width="29.85546875" style="29" customWidth="1"/>
    <col min="9475" max="9476" width="9.42578125" style="29" bestFit="1" customWidth="1"/>
    <col min="9477" max="9477" width="9.42578125" style="29" customWidth="1"/>
    <col min="9478" max="9478" width="9.140625" style="29"/>
    <col min="9479" max="9479" width="10.42578125" style="29" customWidth="1"/>
    <col min="9480" max="9480" width="9.140625" style="29"/>
    <col min="9481" max="9481" width="9.85546875" style="29" customWidth="1"/>
    <col min="9482" max="9728" width="9.140625" style="29"/>
    <col min="9729" max="9729" width="3.28515625" style="29" customWidth="1"/>
    <col min="9730" max="9730" width="29.85546875" style="29" customWidth="1"/>
    <col min="9731" max="9732" width="9.42578125" style="29" bestFit="1" customWidth="1"/>
    <col min="9733" max="9733" width="9.42578125" style="29" customWidth="1"/>
    <col min="9734" max="9734" width="9.140625" style="29"/>
    <col min="9735" max="9735" width="10.42578125" style="29" customWidth="1"/>
    <col min="9736" max="9736" width="9.140625" style="29"/>
    <col min="9737" max="9737" width="9.85546875" style="29" customWidth="1"/>
    <col min="9738" max="9984" width="9.140625" style="29"/>
    <col min="9985" max="9985" width="3.28515625" style="29" customWidth="1"/>
    <col min="9986" max="9986" width="29.85546875" style="29" customWidth="1"/>
    <col min="9987" max="9988" width="9.42578125" style="29" bestFit="1" customWidth="1"/>
    <col min="9989" max="9989" width="9.42578125" style="29" customWidth="1"/>
    <col min="9990" max="9990" width="9.140625" style="29"/>
    <col min="9991" max="9991" width="10.42578125" style="29" customWidth="1"/>
    <col min="9992" max="9992" width="9.140625" style="29"/>
    <col min="9993" max="9993" width="9.85546875" style="29" customWidth="1"/>
    <col min="9994" max="10240" width="9.140625" style="29"/>
    <col min="10241" max="10241" width="3.28515625" style="29" customWidth="1"/>
    <col min="10242" max="10242" width="29.85546875" style="29" customWidth="1"/>
    <col min="10243" max="10244" width="9.42578125" style="29" bestFit="1" customWidth="1"/>
    <col min="10245" max="10245" width="9.42578125" style="29" customWidth="1"/>
    <col min="10246" max="10246" width="9.140625" style="29"/>
    <col min="10247" max="10247" width="10.42578125" style="29" customWidth="1"/>
    <col min="10248" max="10248" width="9.140625" style="29"/>
    <col min="10249" max="10249" width="9.85546875" style="29" customWidth="1"/>
    <col min="10250" max="10496" width="9.140625" style="29"/>
    <col min="10497" max="10497" width="3.28515625" style="29" customWidth="1"/>
    <col min="10498" max="10498" width="29.85546875" style="29" customWidth="1"/>
    <col min="10499" max="10500" width="9.42578125" style="29" bestFit="1" customWidth="1"/>
    <col min="10501" max="10501" width="9.42578125" style="29" customWidth="1"/>
    <col min="10502" max="10502" width="9.140625" style="29"/>
    <col min="10503" max="10503" width="10.42578125" style="29" customWidth="1"/>
    <col min="10504" max="10504" width="9.140625" style="29"/>
    <col min="10505" max="10505" width="9.85546875" style="29" customWidth="1"/>
    <col min="10506" max="10752" width="9.140625" style="29"/>
    <col min="10753" max="10753" width="3.28515625" style="29" customWidth="1"/>
    <col min="10754" max="10754" width="29.85546875" style="29" customWidth="1"/>
    <col min="10755" max="10756" width="9.42578125" style="29" bestFit="1" customWidth="1"/>
    <col min="10757" max="10757" width="9.42578125" style="29" customWidth="1"/>
    <col min="10758" max="10758" width="9.140625" style="29"/>
    <col min="10759" max="10759" width="10.42578125" style="29" customWidth="1"/>
    <col min="10760" max="10760" width="9.140625" style="29"/>
    <col min="10761" max="10761" width="9.85546875" style="29" customWidth="1"/>
    <col min="10762" max="11008" width="9.140625" style="29"/>
    <col min="11009" max="11009" width="3.28515625" style="29" customWidth="1"/>
    <col min="11010" max="11010" width="29.85546875" style="29" customWidth="1"/>
    <col min="11011" max="11012" width="9.42578125" style="29" bestFit="1" customWidth="1"/>
    <col min="11013" max="11013" width="9.42578125" style="29" customWidth="1"/>
    <col min="11014" max="11014" width="9.140625" style="29"/>
    <col min="11015" max="11015" width="10.42578125" style="29" customWidth="1"/>
    <col min="11016" max="11016" width="9.140625" style="29"/>
    <col min="11017" max="11017" width="9.85546875" style="29" customWidth="1"/>
    <col min="11018" max="11264" width="9.140625" style="29"/>
    <col min="11265" max="11265" width="3.28515625" style="29" customWidth="1"/>
    <col min="11266" max="11266" width="29.85546875" style="29" customWidth="1"/>
    <col min="11267" max="11268" width="9.42578125" style="29" bestFit="1" customWidth="1"/>
    <col min="11269" max="11269" width="9.42578125" style="29" customWidth="1"/>
    <col min="11270" max="11270" width="9.140625" style="29"/>
    <col min="11271" max="11271" width="10.42578125" style="29" customWidth="1"/>
    <col min="11272" max="11272" width="9.140625" style="29"/>
    <col min="11273" max="11273" width="9.85546875" style="29" customWidth="1"/>
    <col min="11274" max="11520" width="9.140625" style="29"/>
    <col min="11521" max="11521" width="3.28515625" style="29" customWidth="1"/>
    <col min="11522" max="11522" width="29.85546875" style="29" customWidth="1"/>
    <col min="11523" max="11524" width="9.42578125" style="29" bestFit="1" customWidth="1"/>
    <col min="11525" max="11525" width="9.42578125" style="29" customWidth="1"/>
    <col min="11526" max="11526" width="9.140625" style="29"/>
    <col min="11527" max="11527" width="10.42578125" style="29" customWidth="1"/>
    <col min="11528" max="11528" width="9.140625" style="29"/>
    <col min="11529" max="11529" width="9.85546875" style="29" customWidth="1"/>
    <col min="11530" max="11776" width="9.140625" style="29"/>
    <col min="11777" max="11777" width="3.28515625" style="29" customWidth="1"/>
    <col min="11778" max="11778" width="29.85546875" style="29" customWidth="1"/>
    <col min="11779" max="11780" width="9.42578125" style="29" bestFit="1" customWidth="1"/>
    <col min="11781" max="11781" width="9.42578125" style="29" customWidth="1"/>
    <col min="11782" max="11782" width="9.140625" style="29"/>
    <col min="11783" max="11783" width="10.42578125" style="29" customWidth="1"/>
    <col min="11784" max="11784" width="9.140625" style="29"/>
    <col min="11785" max="11785" width="9.85546875" style="29" customWidth="1"/>
    <col min="11786" max="12032" width="9.140625" style="29"/>
    <col min="12033" max="12033" width="3.28515625" style="29" customWidth="1"/>
    <col min="12034" max="12034" width="29.85546875" style="29" customWidth="1"/>
    <col min="12035" max="12036" width="9.42578125" style="29" bestFit="1" customWidth="1"/>
    <col min="12037" max="12037" width="9.42578125" style="29" customWidth="1"/>
    <col min="12038" max="12038" width="9.140625" style="29"/>
    <col min="12039" max="12039" width="10.42578125" style="29" customWidth="1"/>
    <col min="12040" max="12040" width="9.140625" style="29"/>
    <col min="12041" max="12041" width="9.85546875" style="29" customWidth="1"/>
    <col min="12042" max="12288" width="9.140625" style="29"/>
    <col min="12289" max="12289" width="3.28515625" style="29" customWidth="1"/>
    <col min="12290" max="12290" width="29.85546875" style="29" customWidth="1"/>
    <col min="12291" max="12292" width="9.42578125" style="29" bestFit="1" customWidth="1"/>
    <col min="12293" max="12293" width="9.42578125" style="29" customWidth="1"/>
    <col min="12294" max="12294" width="9.140625" style="29"/>
    <col min="12295" max="12295" width="10.42578125" style="29" customWidth="1"/>
    <col min="12296" max="12296" width="9.140625" style="29"/>
    <col min="12297" max="12297" width="9.85546875" style="29" customWidth="1"/>
    <col min="12298" max="12544" width="9.140625" style="29"/>
    <col min="12545" max="12545" width="3.28515625" style="29" customWidth="1"/>
    <col min="12546" max="12546" width="29.85546875" style="29" customWidth="1"/>
    <col min="12547" max="12548" width="9.42578125" style="29" bestFit="1" customWidth="1"/>
    <col min="12549" max="12549" width="9.42578125" style="29" customWidth="1"/>
    <col min="12550" max="12550" width="9.140625" style="29"/>
    <col min="12551" max="12551" width="10.42578125" style="29" customWidth="1"/>
    <col min="12552" max="12552" width="9.140625" style="29"/>
    <col min="12553" max="12553" width="9.85546875" style="29" customWidth="1"/>
    <col min="12554" max="12800" width="9.140625" style="29"/>
    <col min="12801" max="12801" width="3.28515625" style="29" customWidth="1"/>
    <col min="12802" max="12802" width="29.85546875" style="29" customWidth="1"/>
    <col min="12803" max="12804" width="9.42578125" style="29" bestFit="1" customWidth="1"/>
    <col min="12805" max="12805" width="9.42578125" style="29" customWidth="1"/>
    <col min="12806" max="12806" width="9.140625" style="29"/>
    <col min="12807" max="12807" width="10.42578125" style="29" customWidth="1"/>
    <col min="12808" max="12808" width="9.140625" style="29"/>
    <col min="12809" max="12809" width="9.85546875" style="29" customWidth="1"/>
    <col min="12810" max="13056" width="9.140625" style="29"/>
    <col min="13057" max="13057" width="3.28515625" style="29" customWidth="1"/>
    <col min="13058" max="13058" width="29.85546875" style="29" customWidth="1"/>
    <col min="13059" max="13060" width="9.42578125" style="29" bestFit="1" customWidth="1"/>
    <col min="13061" max="13061" width="9.42578125" style="29" customWidth="1"/>
    <col min="13062" max="13062" width="9.140625" style="29"/>
    <col min="13063" max="13063" width="10.42578125" style="29" customWidth="1"/>
    <col min="13064" max="13064" width="9.140625" style="29"/>
    <col min="13065" max="13065" width="9.85546875" style="29" customWidth="1"/>
    <col min="13066" max="13312" width="9.140625" style="29"/>
    <col min="13313" max="13313" width="3.28515625" style="29" customWidth="1"/>
    <col min="13314" max="13314" width="29.85546875" style="29" customWidth="1"/>
    <col min="13315" max="13316" width="9.42578125" style="29" bestFit="1" customWidth="1"/>
    <col min="13317" max="13317" width="9.42578125" style="29" customWidth="1"/>
    <col min="13318" max="13318" width="9.140625" style="29"/>
    <col min="13319" max="13319" width="10.42578125" style="29" customWidth="1"/>
    <col min="13320" max="13320" width="9.140625" style="29"/>
    <col min="13321" max="13321" width="9.85546875" style="29" customWidth="1"/>
    <col min="13322" max="13568" width="9.140625" style="29"/>
    <col min="13569" max="13569" width="3.28515625" style="29" customWidth="1"/>
    <col min="13570" max="13570" width="29.85546875" style="29" customWidth="1"/>
    <col min="13571" max="13572" width="9.42578125" style="29" bestFit="1" customWidth="1"/>
    <col min="13573" max="13573" width="9.42578125" style="29" customWidth="1"/>
    <col min="13574" max="13574" width="9.140625" style="29"/>
    <col min="13575" max="13575" width="10.42578125" style="29" customWidth="1"/>
    <col min="13576" max="13576" width="9.140625" style="29"/>
    <col min="13577" max="13577" width="9.85546875" style="29" customWidth="1"/>
    <col min="13578" max="13824" width="9.140625" style="29"/>
    <col min="13825" max="13825" width="3.28515625" style="29" customWidth="1"/>
    <col min="13826" max="13826" width="29.85546875" style="29" customWidth="1"/>
    <col min="13827" max="13828" width="9.42578125" style="29" bestFit="1" customWidth="1"/>
    <col min="13829" max="13829" width="9.42578125" style="29" customWidth="1"/>
    <col min="13830" max="13830" width="9.140625" style="29"/>
    <col min="13831" max="13831" width="10.42578125" style="29" customWidth="1"/>
    <col min="13832" max="13832" width="9.140625" style="29"/>
    <col min="13833" max="13833" width="9.85546875" style="29" customWidth="1"/>
    <col min="13834" max="14080" width="9.140625" style="29"/>
    <col min="14081" max="14081" width="3.28515625" style="29" customWidth="1"/>
    <col min="14082" max="14082" width="29.85546875" style="29" customWidth="1"/>
    <col min="14083" max="14084" width="9.42578125" style="29" bestFit="1" customWidth="1"/>
    <col min="14085" max="14085" width="9.42578125" style="29" customWidth="1"/>
    <col min="14086" max="14086" width="9.140625" style="29"/>
    <col min="14087" max="14087" width="10.42578125" style="29" customWidth="1"/>
    <col min="14088" max="14088" width="9.140625" style="29"/>
    <col min="14089" max="14089" width="9.85546875" style="29" customWidth="1"/>
    <col min="14090" max="14336" width="9.140625" style="29"/>
    <col min="14337" max="14337" width="3.28515625" style="29" customWidth="1"/>
    <col min="14338" max="14338" width="29.85546875" style="29" customWidth="1"/>
    <col min="14339" max="14340" width="9.42578125" style="29" bestFit="1" customWidth="1"/>
    <col min="14341" max="14341" width="9.42578125" style="29" customWidth="1"/>
    <col min="14342" max="14342" width="9.140625" style="29"/>
    <col min="14343" max="14343" width="10.42578125" style="29" customWidth="1"/>
    <col min="14344" max="14344" width="9.140625" style="29"/>
    <col min="14345" max="14345" width="9.85546875" style="29" customWidth="1"/>
    <col min="14346" max="14592" width="9.140625" style="29"/>
    <col min="14593" max="14593" width="3.28515625" style="29" customWidth="1"/>
    <col min="14594" max="14594" width="29.85546875" style="29" customWidth="1"/>
    <col min="14595" max="14596" width="9.42578125" style="29" bestFit="1" customWidth="1"/>
    <col min="14597" max="14597" width="9.42578125" style="29" customWidth="1"/>
    <col min="14598" max="14598" width="9.140625" style="29"/>
    <col min="14599" max="14599" width="10.42578125" style="29" customWidth="1"/>
    <col min="14600" max="14600" width="9.140625" style="29"/>
    <col min="14601" max="14601" width="9.85546875" style="29" customWidth="1"/>
    <col min="14602" max="14848" width="9.140625" style="29"/>
    <col min="14849" max="14849" width="3.28515625" style="29" customWidth="1"/>
    <col min="14850" max="14850" width="29.85546875" style="29" customWidth="1"/>
    <col min="14851" max="14852" width="9.42578125" style="29" bestFit="1" customWidth="1"/>
    <col min="14853" max="14853" width="9.42578125" style="29" customWidth="1"/>
    <col min="14854" max="14854" width="9.140625" style="29"/>
    <col min="14855" max="14855" width="10.42578125" style="29" customWidth="1"/>
    <col min="14856" max="14856" width="9.140625" style="29"/>
    <col min="14857" max="14857" width="9.85546875" style="29" customWidth="1"/>
    <col min="14858" max="15104" width="9.140625" style="29"/>
    <col min="15105" max="15105" width="3.28515625" style="29" customWidth="1"/>
    <col min="15106" max="15106" width="29.85546875" style="29" customWidth="1"/>
    <col min="15107" max="15108" width="9.42578125" style="29" bestFit="1" customWidth="1"/>
    <col min="15109" max="15109" width="9.42578125" style="29" customWidth="1"/>
    <col min="15110" max="15110" width="9.140625" style="29"/>
    <col min="15111" max="15111" width="10.42578125" style="29" customWidth="1"/>
    <col min="15112" max="15112" width="9.140625" style="29"/>
    <col min="15113" max="15113" width="9.85546875" style="29" customWidth="1"/>
    <col min="15114" max="15360" width="9.140625" style="29"/>
    <col min="15361" max="15361" width="3.28515625" style="29" customWidth="1"/>
    <col min="15362" max="15362" width="29.85546875" style="29" customWidth="1"/>
    <col min="15363" max="15364" width="9.42578125" style="29" bestFit="1" customWidth="1"/>
    <col min="15365" max="15365" width="9.42578125" style="29" customWidth="1"/>
    <col min="15366" max="15366" width="9.140625" style="29"/>
    <col min="15367" max="15367" width="10.42578125" style="29" customWidth="1"/>
    <col min="15368" max="15368" width="9.140625" style="29"/>
    <col min="15369" max="15369" width="9.85546875" style="29" customWidth="1"/>
    <col min="15370" max="15616" width="9.140625" style="29"/>
    <col min="15617" max="15617" width="3.28515625" style="29" customWidth="1"/>
    <col min="15618" max="15618" width="29.85546875" style="29" customWidth="1"/>
    <col min="15619" max="15620" width="9.42578125" style="29" bestFit="1" customWidth="1"/>
    <col min="15621" max="15621" width="9.42578125" style="29" customWidth="1"/>
    <col min="15622" max="15622" width="9.140625" style="29"/>
    <col min="15623" max="15623" width="10.42578125" style="29" customWidth="1"/>
    <col min="15624" max="15624" width="9.140625" style="29"/>
    <col min="15625" max="15625" width="9.85546875" style="29" customWidth="1"/>
    <col min="15626" max="15872" width="9.140625" style="29"/>
    <col min="15873" max="15873" width="3.28515625" style="29" customWidth="1"/>
    <col min="15874" max="15874" width="29.85546875" style="29" customWidth="1"/>
    <col min="15875" max="15876" width="9.42578125" style="29" bestFit="1" customWidth="1"/>
    <col min="15877" max="15877" width="9.42578125" style="29" customWidth="1"/>
    <col min="15878" max="15878" width="9.140625" style="29"/>
    <col min="15879" max="15879" width="10.42578125" style="29" customWidth="1"/>
    <col min="15880" max="15880" width="9.140625" style="29"/>
    <col min="15881" max="15881" width="9.85546875" style="29" customWidth="1"/>
    <col min="15882" max="16128" width="9.140625" style="29"/>
    <col min="16129" max="16129" width="3.28515625" style="29" customWidth="1"/>
    <col min="16130" max="16130" width="29.85546875" style="29" customWidth="1"/>
    <col min="16131" max="16132" width="9.42578125" style="29" bestFit="1" customWidth="1"/>
    <col min="16133" max="16133" width="9.42578125" style="29" customWidth="1"/>
    <col min="16134" max="16134" width="9.140625" style="29"/>
    <col min="16135" max="16135" width="10.42578125" style="29" customWidth="1"/>
    <col min="16136" max="16136" width="9.140625" style="29"/>
    <col min="16137" max="16137" width="9.85546875" style="29" customWidth="1"/>
    <col min="16138" max="16384" width="9.140625" style="29"/>
  </cols>
  <sheetData>
    <row r="1" spans="1:9">
      <c r="B1" s="637" t="s">
        <v>467</v>
      </c>
      <c r="C1" s="637"/>
      <c r="D1" s="637"/>
      <c r="E1" s="637"/>
    </row>
    <row r="2" spans="1:9" ht="15">
      <c r="B2" s="322">
        <v>42191</v>
      </c>
      <c r="C2" s="307"/>
      <c r="D2" s="323"/>
      <c r="E2" s="323"/>
    </row>
    <row r="3" spans="1:9">
      <c r="A3" s="324"/>
      <c r="B3" s="322"/>
      <c r="C3" s="325"/>
      <c r="D3" s="325"/>
      <c r="E3" s="326" t="s">
        <v>468</v>
      </c>
    </row>
    <row r="4" spans="1:9" ht="24">
      <c r="A4" s="638" t="s">
        <v>469</v>
      </c>
      <c r="B4" s="638"/>
      <c r="C4" s="327">
        <v>2014</v>
      </c>
      <c r="D4" s="327">
        <v>2015</v>
      </c>
      <c r="E4" s="328" t="s">
        <v>438</v>
      </c>
      <c r="F4" s="329"/>
    </row>
    <row r="5" spans="1:9" ht="15">
      <c r="A5" s="573" t="s">
        <v>470</v>
      </c>
      <c r="B5" s="573"/>
      <c r="C5" s="330">
        <f>SUM(C6+C10+C14)</f>
        <v>2684298.9</v>
      </c>
      <c r="D5" s="330">
        <f>SUM(D6+D10+D14)</f>
        <v>4237767.4000000004</v>
      </c>
      <c r="E5" s="34">
        <f>D5/C5*100</f>
        <v>157.87241130263104</v>
      </c>
      <c r="G5" s="331"/>
      <c r="I5" s="332"/>
    </row>
    <row r="6" spans="1:9" ht="15">
      <c r="A6" s="639" t="s">
        <v>471</v>
      </c>
      <c r="B6" s="639"/>
      <c r="C6" s="330">
        <f>C7+C9</f>
        <v>1176333.3999999999</v>
      </c>
      <c r="D6" s="330">
        <f>D7+D9+D8</f>
        <v>2389980</v>
      </c>
      <c r="E6" s="34">
        <f>(D6/C6)*100</f>
        <v>203.17199188597382</v>
      </c>
      <c r="G6" s="331"/>
      <c r="I6" s="333"/>
    </row>
    <row r="7" spans="1:9" ht="15">
      <c r="A7" s="640" t="s">
        <v>472</v>
      </c>
      <c r="B7" s="640"/>
      <c r="C7" s="330">
        <v>142833.4</v>
      </c>
      <c r="D7" s="330">
        <v>168380</v>
      </c>
      <c r="E7" s="34">
        <f>(D7/C7)*100</f>
        <v>117.88559258548771</v>
      </c>
      <c r="G7" s="334"/>
      <c r="I7" s="333"/>
    </row>
    <row r="8" spans="1:9" ht="15">
      <c r="A8" s="640" t="s">
        <v>473</v>
      </c>
      <c r="B8" s="641"/>
      <c r="C8" s="330" t="s">
        <v>357</v>
      </c>
      <c r="D8" s="330">
        <v>651000</v>
      </c>
      <c r="E8" s="34" t="s">
        <v>357</v>
      </c>
      <c r="G8" s="334"/>
      <c r="I8" s="333"/>
    </row>
    <row r="9" spans="1:9" ht="15">
      <c r="A9" s="640" t="s">
        <v>474</v>
      </c>
      <c r="B9" s="642"/>
      <c r="C9" s="330">
        <v>1033500</v>
      </c>
      <c r="D9" s="330">
        <v>1570600</v>
      </c>
      <c r="E9" s="34">
        <f>(D9/C9)*100</f>
        <v>151.96903725205613</v>
      </c>
      <c r="G9" s="280"/>
      <c r="I9" s="333"/>
    </row>
    <row r="10" spans="1:9" ht="15">
      <c r="A10" s="639" t="s">
        <v>475</v>
      </c>
      <c r="B10" s="639"/>
      <c r="C10" s="330">
        <f>C11+C12+C13</f>
        <v>430768.89999999997</v>
      </c>
      <c r="D10" s="330">
        <f>D11+D12+D13</f>
        <v>437893.7</v>
      </c>
      <c r="E10" s="34">
        <f t="shared" ref="E10:E16" si="0">(D10/C10)*100</f>
        <v>101.65397269858619</v>
      </c>
      <c r="G10" s="280"/>
      <c r="I10" s="333"/>
    </row>
    <row r="11" spans="1:9" ht="15">
      <c r="A11" s="643" t="s">
        <v>476</v>
      </c>
      <c r="B11" s="643"/>
      <c r="C11" s="330">
        <v>301739.3</v>
      </c>
      <c r="D11" s="335">
        <v>340039.5</v>
      </c>
      <c r="E11" s="34">
        <f t="shared" si="0"/>
        <v>112.6931427228737</v>
      </c>
      <c r="G11" s="334"/>
      <c r="I11" s="333"/>
    </row>
    <row r="12" spans="1:9" ht="15">
      <c r="A12" s="644" t="s">
        <v>477</v>
      </c>
      <c r="B12" s="644"/>
      <c r="C12" s="330">
        <v>6359.6</v>
      </c>
      <c r="D12" s="330">
        <v>9522.2000000000007</v>
      </c>
      <c r="E12" s="34">
        <f>(D12/C12)*100</f>
        <v>149.72954273853702</v>
      </c>
      <c r="G12" s="334"/>
      <c r="H12" s="336"/>
      <c r="I12" s="333"/>
    </row>
    <row r="13" spans="1:9" ht="15">
      <c r="A13" s="337"/>
      <c r="B13" s="337" t="s">
        <v>478</v>
      </c>
      <c r="C13" s="330">
        <v>122670</v>
      </c>
      <c r="D13" s="335">
        <v>88332</v>
      </c>
      <c r="E13" s="34">
        <f>(D13/C13)*100</f>
        <v>72.007825874296898</v>
      </c>
      <c r="G13" s="334"/>
      <c r="H13" s="336"/>
      <c r="I13" s="333"/>
    </row>
    <row r="14" spans="1:9" ht="15">
      <c r="A14" s="639" t="s">
        <v>479</v>
      </c>
      <c r="B14" s="639"/>
      <c r="C14" s="330">
        <f>C15+C16</f>
        <v>1077196.6000000001</v>
      </c>
      <c r="D14" s="330">
        <f>D15+D16</f>
        <v>1409893.7</v>
      </c>
      <c r="E14" s="34">
        <f>(D14/C14)*100</f>
        <v>130.88545767782779</v>
      </c>
      <c r="G14" s="280"/>
      <c r="I14" s="332"/>
    </row>
    <row r="15" spans="1:9" ht="24">
      <c r="A15" s="338"/>
      <c r="B15" s="339" t="s">
        <v>480</v>
      </c>
      <c r="C15" s="330">
        <v>900424.8</v>
      </c>
      <c r="D15" s="330">
        <v>1122615.3999999999</v>
      </c>
      <c r="E15" s="34">
        <f t="shared" si="0"/>
        <v>124.67619727932859</v>
      </c>
      <c r="G15" s="334"/>
      <c r="I15" s="332"/>
    </row>
    <row r="16" spans="1:9" ht="15">
      <c r="A16" s="636" t="s">
        <v>481</v>
      </c>
      <c r="B16" s="636"/>
      <c r="C16" s="340">
        <v>176771.8</v>
      </c>
      <c r="D16" s="340">
        <v>287278.3</v>
      </c>
      <c r="E16" s="36">
        <f t="shared" si="0"/>
        <v>162.51364753880426</v>
      </c>
      <c r="G16" s="334"/>
      <c r="I16" s="333"/>
    </row>
    <row r="17" spans="2:4">
      <c r="B17" s="341"/>
      <c r="C17" s="330"/>
      <c r="D17" s="341"/>
    </row>
    <row r="18" spans="2:4">
      <c r="B18" s="341"/>
      <c r="C18" s="341"/>
      <c r="D18" s="341"/>
    </row>
  </sheetData>
  <mergeCells count="12">
    <mergeCell ref="A16:B16"/>
    <mergeCell ref="B1:E1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4:B1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G19" sqref="G19"/>
    </sheetView>
  </sheetViews>
  <sheetFormatPr defaultRowHeight="12.75"/>
  <cols>
    <col min="1" max="1" width="5.28515625" style="59" customWidth="1"/>
    <col min="2" max="2" width="37.85546875" style="352" customWidth="1"/>
    <col min="3" max="3" width="6.140625" style="59" customWidth="1"/>
    <col min="4" max="4" width="7.28515625" style="59" customWidth="1"/>
    <col min="5" max="5" width="7.7109375" style="59" customWidth="1"/>
    <col min="6" max="256" width="9.140625" style="55"/>
    <col min="257" max="257" width="5.28515625" style="55" customWidth="1"/>
    <col min="258" max="258" width="37.85546875" style="55" customWidth="1"/>
    <col min="259" max="259" width="6.140625" style="55" customWidth="1"/>
    <col min="260" max="260" width="7.28515625" style="55" customWidth="1"/>
    <col min="261" max="261" width="7.7109375" style="55" customWidth="1"/>
    <col min="262" max="512" width="9.140625" style="55"/>
    <col min="513" max="513" width="5.28515625" style="55" customWidth="1"/>
    <col min="514" max="514" width="37.85546875" style="55" customWidth="1"/>
    <col min="515" max="515" width="6.140625" style="55" customWidth="1"/>
    <col min="516" max="516" width="7.28515625" style="55" customWidth="1"/>
    <col min="517" max="517" width="7.7109375" style="55" customWidth="1"/>
    <col min="518" max="768" width="9.140625" style="55"/>
    <col min="769" max="769" width="5.28515625" style="55" customWidth="1"/>
    <col min="770" max="770" width="37.85546875" style="55" customWidth="1"/>
    <col min="771" max="771" width="6.140625" style="55" customWidth="1"/>
    <col min="772" max="772" width="7.28515625" style="55" customWidth="1"/>
    <col min="773" max="773" width="7.7109375" style="55" customWidth="1"/>
    <col min="774" max="1024" width="9.140625" style="55"/>
    <col min="1025" max="1025" width="5.28515625" style="55" customWidth="1"/>
    <col min="1026" max="1026" width="37.85546875" style="55" customWidth="1"/>
    <col min="1027" max="1027" width="6.140625" style="55" customWidth="1"/>
    <col min="1028" max="1028" width="7.28515625" style="55" customWidth="1"/>
    <col min="1029" max="1029" width="7.7109375" style="55" customWidth="1"/>
    <col min="1030" max="1280" width="9.140625" style="55"/>
    <col min="1281" max="1281" width="5.28515625" style="55" customWidth="1"/>
    <col min="1282" max="1282" width="37.85546875" style="55" customWidth="1"/>
    <col min="1283" max="1283" width="6.140625" style="55" customWidth="1"/>
    <col min="1284" max="1284" width="7.28515625" style="55" customWidth="1"/>
    <col min="1285" max="1285" width="7.7109375" style="55" customWidth="1"/>
    <col min="1286" max="1536" width="9.140625" style="55"/>
    <col min="1537" max="1537" width="5.28515625" style="55" customWidth="1"/>
    <col min="1538" max="1538" width="37.85546875" style="55" customWidth="1"/>
    <col min="1539" max="1539" width="6.140625" style="55" customWidth="1"/>
    <col min="1540" max="1540" width="7.28515625" style="55" customWidth="1"/>
    <col min="1541" max="1541" width="7.7109375" style="55" customWidth="1"/>
    <col min="1542" max="1792" width="9.140625" style="55"/>
    <col min="1793" max="1793" width="5.28515625" style="55" customWidth="1"/>
    <col min="1794" max="1794" width="37.85546875" style="55" customWidth="1"/>
    <col min="1795" max="1795" width="6.140625" style="55" customWidth="1"/>
    <col min="1796" max="1796" width="7.28515625" style="55" customWidth="1"/>
    <col min="1797" max="1797" width="7.7109375" style="55" customWidth="1"/>
    <col min="1798" max="2048" width="9.140625" style="55"/>
    <col min="2049" max="2049" width="5.28515625" style="55" customWidth="1"/>
    <col min="2050" max="2050" width="37.85546875" style="55" customWidth="1"/>
    <col min="2051" max="2051" width="6.140625" style="55" customWidth="1"/>
    <col min="2052" max="2052" width="7.28515625" style="55" customWidth="1"/>
    <col min="2053" max="2053" width="7.7109375" style="55" customWidth="1"/>
    <col min="2054" max="2304" width="9.140625" style="55"/>
    <col min="2305" max="2305" width="5.28515625" style="55" customWidth="1"/>
    <col min="2306" max="2306" width="37.85546875" style="55" customWidth="1"/>
    <col min="2307" max="2307" width="6.140625" style="55" customWidth="1"/>
    <col min="2308" max="2308" width="7.28515625" style="55" customWidth="1"/>
    <col min="2309" max="2309" width="7.7109375" style="55" customWidth="1"/>
    <col min="2310" max="2560" width="9.140625" style="55"/>
    <col min="2561" max="2561" width="5.28515625" style="55" customWidth="1"/>
    <col min="2562" max="2562" width="37.85546875" style="55" customWidth="1"/>
    <col min="2563" max="2563" width="6.140625" style="55" customWidth="1"/>
    <col min="2564" max="2564" width="7.28515625" style="55" customWidth="1"/>
    <col min="2565" max="2565" width="7.7109375" style="55" customWidth="1"/>
    <col min="2566" max="2816" width="9.140625" style="55"/>
    <col min="2817" max="2817" width="5.28515625" style="55" customWidth="1"/>
    <col min="2818" max="2818" width="37.85546875" style="55" customWidth="1"/>
    <col min="2819" max="2819" width="6.140625" style="55" customWidth="1"/>
    <col min="2820" max="2820" width="7.28515625" style="55" customWidth="1"/>
    <col min="2821" max="2821" width="7.7109375" style="55" customWidth="1"/>
    <col min="2822" max="3072" width="9.140625" style="55"/>
    <col min="3073" max="3073" width="5.28515625" style="55" customWidth="1"/>
    <col min="3074" max="3074" width="37.85546875" style="55" customWidth="1"/>
    <col min="3075" max="3075" width="6.140625" style="55" customWidth="1"/>
    <col min="3076" max="3076" width="7.28515625" style="55" customWidth="1"/>
    <col min="3077" max="3077" width="7.7109375" style="55" customWidth="1"/>
    <col min="3078" max="3328" width="9.140625" style="55"/>
    <col min="3329" max="3329" width="5.28515625" style="55" customWidth="1"/>
    <col min="3330" max="3330" width="37.85546875" style="55" customWidth="1"/>
    <col min="3331" max="3331" width="6.140625" style="55" customWidth="1"/>
    <col min="3332" max="3332" width="7.28515625" style="55" customWidth="1"/>
    <col min="3333" max="3333" width="7.7109375" style="55" customWidth="1"/>
    <col min="3334" max="3584" width="9.140625" style="55"/>
    <col min="3585" max="3585" width="5.28515625" style="55" customWidth="1"/>
    <col min="3586" max="3586" width="37.85546875" style="55" customWidth="1"/>
    <col min="3587" max="3587" width="6.140625" style="55" customWidth="1"/>
    <col min="3588" max="3588" width="7.28515625" style="55" customWidth="1"/>
    <col min="3589" max="3589" width="7.7109375" style="55" customWidth="1"/>
    <col min="3590" max="3840" width="9.140625" style="55"/>
    <col min="3841" max="3841" width="5.28515625" style="55" customWidth="1"/>
    <col min="3842" max="3842" width="37.85546875" style="55" customWidth="1"/>
    <col min="3843" max="3843" width="6.140625" style="55" customWidth="1"/>
    <col min="3844" max="3844" width="7.28515625" style="55" customWidth="1"/>
    <col min="3845" max="3845" width="7.7109375" style="55" customWidth="1"/>
    <col min="3846" max="4096" width="9.140625" style="55"/>
    <col min="4097" max="4097" width="5.28515625" style="55" customWidth="1"/>
    <col min="4098" max="4098" width="37.85546875" style="55" customWidth="1"/>
    <col min="4099" max="4099" width="6.140625" style="55" customWidth="1"/>
    <col min="4100" max="4100" width="7.28515625" style="55" customWidth="1"/>
    <col min="4101" max="4101" width="7.7109375" style="55" customWidth="1"/>
    <col min="4102" max="4352" width="9.140625" style="55"/>
    <col min="4353" max="4353" width="5.28515625" style="55" customWidth="1"/>
    <col min="4354" max="4354" width="37.85546875" style="55" customWidth="1"/>
    <col min="4355" max="4355" width="6.140625" style="55" customWidth="1"/>
    <col min="4356" max="4356" width="7.28515625" style="55" customWidth="1"/>
    <col min="4357" max="4357" width="7.7109375" style="55" customWidth="1"/>
    <col min="4358" max="4608" width="9.140625" style="55"/>
    <col min="4609" max="4609" width="5.28515625" style="55" customWidth="1"/>
    <col min="4610" max="4610" width="37.85546875" style="55" customWidth="1"/>
    <col min="4611" max="4611" width="6.140625" style="55" customWidth="1"/>
    <col min="4612" max="4612" width="7.28515625" style="55" customWidth="1"/>
    <col min="4613" max="4613" width="7.7109375" style="55" customWidth="1"/>
    <col min="4614" max="4864" width="9.140625" style="55"/>
    <col min="4865" max="4865" width="5.28515625" style="55" customWidth="1"/>
    <col min="4866" max="4866" width="37.85546875" style="55" customWidth="1"/>
    <col min="4867" max="4867" width="6.140625" style="55" customWidth="1"/>
    <col min="4868" max="4868" width="7.28515625" style="55" customWidth="1"/>
    <col min="4869" max="4869" width="7.7109375" style="55" customWidth="1"/>
    <col min="4870" max="5120" width="9.140625" style="55"/>
    <col min="5121" max="5121" width="5.28515625" style="55" customWidth="1"/>
    <col min="5122" max="5122" width="37.85546875" style="55" customWidth="1"/>
    <col min="5123" max="5123" width="6.140625" style="55" customWidth="1"/>
    <col min="5124" max="5124" width="7.28515625" style="55" customWidth="1"/>
    <col min="5125" max="5125" width="7.7109375" style="55" customWidth="1"/>
    <col min="5126" max="5376" width="9.140625" style="55"/>
    <col min="5377" max="5377" width="5.28515625" style="55" customWidth="1"/>
    <col min="5378" max="5378" width="37.85546875" style="55" customWidth="1"/>
    <col min="5379" max="5379" width="6.140625" style="55" customWidth="1"/>
    <col min="5380" max="5380" width="7.28515625" style="55" customWidth="1"/>
    <col min="5381" max="5381" width="7.7109375" style="55" customWidth="1"/>
    <col min="5382" max="5632" width="9.140625" style="55"/>
    <col min="5633" max="5633" width="5.28515625" style="55" customWidth="1"/>
    <col min="5634" max="5634" width="37.85546875" style="55" customWidth="1"/>
    <col min="5635" max="5635" width="6.140625" style="55" customWidth="1"/>
    <col min="5636" max="5636" width="7.28515625" style="55" customWidth="1"/>
    <col min="5637" max="5637" width="7.7109375" style="55" customWidth="1"/>
    <col min="5638" max="5888" width="9.140625" style="55"/>
    <col min="5889" max="5889" width="5.28515625" style="55" customWidth="1"/>
    <col min="5890" max="5890" width="37.85546875" style="55" customWidth="1"/>
    <col min="5891" max="5891" width="6.140625" style="55" customWidth="1"/>
    <col min="5892" max="5892" width="7.28515625" style="55" customWidth="1"/>
    <col min="5893" max="5893" width="7.7109375" style="55" customWidth="1"/>
    <col min="5894" max="6144" width="9.140625" style="55"/>
    <col min="6145" max="6145" width="5.28515625" style="55" customWidth="1"/>
    <col min="6146" max="6146" width="37.85546875" style="55" customWidth="1"/>
    <col min="6147" max="6147" width="6.140625" style="55" customWidth="1"/>
    <col min="6148" max="6148" width="7.28515625" style="55" customWidth="1"/>
    <col min="6149" max="6149" width="7.7109375" style="55" customWidth="1"/>
    <col min="6150" max="6400" width="9.140625" style="55"/>
    <col min="6401" max="6401" width="5.28515625" style="55" customWidth="1"/>
    <col min="6402" max="6402" width="37.85546875" style="55" customWidth="1"/>
    <col min="6403" max="6403" width="6.140625" style="55" customWidth="1"/>
    <col min="6404" max="6404" width="7.28515625" style="55" customWidth="1"/>
    <col min="6405" max="6405" width="7.7109375" style="55" customWidth="1"/>
    <col min="6406" max="6656" width="9.140625" style="55"/>
    <col min="6657" max="6657" width="5.28515625" style="55" customWidth="1"/>
    <col min="6658" max="6658" width="37.85546875" style="55" customWidth="1"/>
    <col min="6659" max="6659" width="6.140625" style="55" customWidth="1"/>
    <col min="6660" max="6660" width="7.28515625" style="55" customWidth="1"/>
    <col min="6661" max="6661" width="7.7109375" style="55" customWidth="1"/>
    <col min="6662" max="6912" width="9.140625" style="55"/>
    <col min="6913" max="6913" width="5.28515625" style="55" customWidth="1"/>
    <col min="6914" max="6914" width="37.85546875" style="55" customWidth="1"/>
    <col min="6915" max="6915" width="6.140625" style="55" customWidth="1"/>
    <col min="6916" max="6916" width="7.28515625" style="55" customWidth="1"/>
    <col min="6917" max="6917" width="7.7109375" style="55" customWidth="1"/>
    <col min="6918" max="7168" width="9.140625" style="55"/>
    <col min="7169" max="7169" width="5.28515625" style="55" customWidth="1"/>
    <col min="7170" max="7170" width="37.85546875" style="55" customWidth="1"/>
    <col min="7171" max="7171" width="6.140625" style="55" customWidth="1"/>
    <col min="7172" max="7172" width="7.28515625" style="55" customWidth="1"/>
    <col min="7173" max="7173" width="7.7109375" style="55" customWidth="1"/>
    <col min="7174" max="7424" width="9.140625" style="55"/>
    <col min="7425" max="7425" width="5.28515625" style="55" customWidth="1"/>
    <col min="7426" max="7426" width="37.85546875" style="55" customWidth="1"/>
    <col min="7427" max="7427" width="6.140625" style="55" customWidth="1"/>
    <col min="7428" max="7428" width="7.28515625" style="55" customWidth="1"/>
    <col min="7429" max="7429" width="7.7109375" style="55" customWidth="1"/>
    <col min="7430" max="7680" width="9.140625" style="55"/>
    <col min="7681" max="7681" width="5.28515625" style="55" customWidth="1"/>
    <col min="7682" max="7682" width="37.85546875" style="55" customWidth="1"/>
    <col min="7683" max="7683" width="6.140625" style="55" customWidth="1"/>
    <col min="7684" max="7684" width="7.28515625" style="55" customWidth="1"/>
    <col min="7685" max="7685" width="7.7109375" style="55" customWidth="1"/>
    <col min="7686" max="7936" width="9.140625" style="55"/>
    <col min="7937" max="7937" width="5.28515625" style="55" customWidth="1"/>
    <col min="7938" max="7938" width="37.85546875" style="55" customWidth="1"/>
    <col min="7939" max="7939" width="6.140625" style="55" customWidth="1"/>
    <col min="7940" max="7940" width="7.28515625" style="55" customWidth="1"/>
    <col min="7941" max="7941" width="7.7109375" style="55" customWidth="1"/>
    <col min="7942" max="8192" width="9.140625" style="55"/>
    <col min="8193" max="8193" width="5.28515625" style="55" customWidth="1"/>
    <col min="8194" max="8194" width="37.85546875" style="55" customWidth="1"/>
    <col min="8195" max="8195" width="6.140625" style="55" customWidth="1"/>
    <col min="8196" max="8196" width="7.28515625" style="55" customWidth="1"/>
    <col min="8197" max="8197" width="7.7109375" style="55" customWidth="1"/>
    <col min="8198" max="8448" width="9.140625" style="55"/>
    <col min="8449" max="8449" width="5.28515625" style="55" customWidth="1"/>
    <col min="8450" max="8450" width="37.85546875" style="55" customWidth="1"/>
    <col min="8451" max="8451" width="6.140625" style="55" customWidth="1"/>
    <col min="8452" max="8452" width="7.28515625" style="55" customWidth="1"/>
    <col min="8453" max="8453" width="7.7109375" style="55" customWidth="1"/>
    <col min="8454" max="8704" width="9.140625" style="55"/>
    <col min="8705" max="8705" width="5.28515625" style="55" customWidth="1"/>
    <col min="8706" max="8706" width="37.85546875" style="55" customWidth="1"/>
    <col min="8707" max="8707" width="6.140625" style="55" customWidth="1"/>
    <col min="8708" max="8708" width="7.28515625" style="55" customWidth="1"/>
    <col min="8709" max="8709" width="7.7109375" style="55" customWidth="1"/>
    <col min="8710" max="8960" width="9.140625" style="55"/>
    <col min="8961" max="8961" width="5.28515625" style="55" customWidth="1"/>
    <col min="8962" max="8962" width="37.85546875" style="55" customWidth="1"/>
    <col min="8963" max="8963" width="6.140625" style="55" customWidth="1"/>
    <col min="8964" max="8964" width="7.28515625" style="55" customWidth="1"/>
    <col min="8965" max="8965" width="7.7109375" style="55" customWidth="1"/>
    <col min="8966" max="9216" width="9.140625" style="55"/>
    <col min="9217" max="9217" width="5.28515625" style="55" customWidth="1"/>
    <col min="9218" max="9218" width="37.85546875" style="55" customWidth="1"/>
    <col min="9219" max="9219" width="6.140625" style="55" customWidth="1"/>
    <col min="9220" max="9220" width="7.28515625" style="55" customWidth="1"/>
    <col min="9221" max="9221" width="7.7109375" style="55" customWidth="1"/>
    <col min="9222" max="9472" width="9.140625" style="55"/>
    <col min="9473" max="9473" width="5.28515625" style="55" customWidth="1"/>
    <col min="9474" max="9474" width="37.85546875" style="55" customWidth="1"/>
    <col min="9475" max="9475" width="6.140625" style="55" customWidth="1"/>
    <col min="9476" max="9476" width="7.28515625" style="55" customWidth="1"/>
    <col min="9477" max="9477" width="7.7109375" style="55" customWidth="1"/>
    <col min="9478" max="9728" width="9.140625" style="55"/>
    <col min="9729" max="9729" width="5.28515625" style="55" customWidth="1"/>
    <col min="9730" max="9730" width="37.85546875" style="55" customWidth="1"/>
    <col min="9731" max="9731" width="6.140625" style="55" customWidth="1"/>
    <col min="9732" max="9732" width="7.28515625" style="55" customWidth="1"/>
    <col min="9733" max="9733" width="7.7109375" style="55" customWidth="1"/>
    <col min="9734" max="9984" width="9.140625" style="55"/>
    <col min="9985" max="9985" width="5.28515625" style="55" customWidth="1"/>
    <col min="9986" max="9986" width="37.85546875" style="55" customWidth="1"/>
    <col min="9987" max="9987" width="6.140625" style="55" customWidth="1"/>
    <col min="9988" max="9988" width="7.28515625" style="55" customWidth="1"/>
    <col min="9989" max="9989" width="7.7109375" style="55" customWidth="1"/>
    <col min="9990" max="10240" width="9.140625" style="55"/>
    <col min="10241" max="10241" width="5.28515625" style="55" customWidth="1"/>
    <col min="10242" max="10242" width="37.85546875" style="55" customWidth="1"/>
    <col min="10243" max="10243" width="6.140625" style="55" customWidth="1"/>
    <col min="10244" max="10244" width="7.28515625" style="55" customWidth="1"/>
    <col min="10245" max="10245" width="7.7109375" style="55" customWidth="1"/>
    <col min="10246" max="10496" width="9.140625" style="55"/>
    <col min="10497" max="10497" width="5.28515625" style="55" customWidth="1"/>
    <col min="10498" max="10498" width="37.85546875" style="55" customWidth="1"/>
    <col min="10499" max="10499" width="6.140625" style="55" customWidth="1"/>
    <col min="10500" max="10500" width="7.28515625" style="55" customWidth="1"/>
    <col min="10501" max="10501" width="7.7109375" style="55" customWidth="1"/>
    <col min="10502" max="10752" width="9.140625" style="55"/>
    <col min="10753" max="10753" width="5.28515625" style="55" customWidth="1"/>
    <col min="10754" max="10754" width="37.85546875" style="55" customWidth="1"/>
    <col min="10755" max="10755" width="6.140625" style="55" customWidth="1"/>
    <col min="10756" max="10756" width="7.28515625" style="55" customWidth="1"/>
    <col min="10757" max="10757" width="7.7109375" style="55" customWidth="1"/>
    <col min="10758" max="11008" width="9.140625" style="55"/>
    <col min="11009" max="11009" width="5.28515625" style="55" customWidth="1"/>
    <col min="11010" max="11010" width="37.85546875" style="55" customWidth="1"/>
    <col min="11011" max="11011" width="6.140625" style="55" customWidth="1"/>
    <col min="11012" max="11012" width="7.28515625" style="55" customWidth="1"/>
    <col min="11013" max="11013" width="7.7109375" style="55" customWidth="1"/>
    <col min="11014" max="11264" width="9.140625" style="55"/>
    <col min="11265" max="11265" width="5.28515625" style="55" customWidth="1"/>
    <col min="11266" max="11266" width="37.85546875" style="55" customWidth="1"/>
    <col min="11267" max="11267" width="6.140625" style="55" customWidth="1"/>
    <col min="11268" max="11268" width="7.28515625" style="55" customWidth="1"/>
    <col min="11269" max="11269" width="7.7109375" style="55" customWidth="1"/>
    <col min="11270" max="11520" width="9.140625" style="55"/>
    <col min="11521" max="11521" width="5.28515625" style="55" customWidth="1"/>
    <col min="11522" max="11522" width="37.85546875" style="55" customWidth="1"/>
    <col min="11523" max="11523" width="6.140625" style="55" customWidth="1"/>
    <col min="11524" max="11524" width="7.28515625" style="55" customWidth="1"/>
    <col min="11525" max="11525" width="7.7109375" style="55" customWidth="1"/>
    <col min="11526" max="11776" width="9.140625" style="55"/>
    <col min="11777" max="11777" width="5.28515625" style="55" customWidth="1"/>
    <col min="11778" max="11778" width="37.85546875" style="55" customWidth="1"/>
    <col min="11779" max="11779" width="6.140625" style="55" customWidth="1"/>
    <col min="11780" max="11780" width="7.28515625" style="55" customWidth="1"/>
    <col min="11781" max="11781" width="7.7109375" style="55" customWidth="1"/>
    <col min="11782" max="12032" width="9.140625" style="55"/>
    <col min="12033" max="12033" width="5.28515625" style="55" customWidth="1"/>
    <col min="12034" max="12034" width="37.85546875" style="55" customWidth="1"/>
    <col min="12035" max="12035" width="6.140625" style="55" customWidth="1"/>
    <col min="12036" max="12036" width="7.28515625" style="55" customWidth="1"/>
    <col min="12037" max="12037" width="7.7109375" style="55" customWidth="1"/>
    <col min="12038" max="12288" width="9.140625" style="55"/>
    <col min="12289" max="12289" width="5.28515625" style="55" customWidth="1"/>
    <col min="12290" max="12290" width="37.85546875" style="55" customWidth="1"/>
    <col min="12291" max="12291" width="6.140625" style="55" customWidth="1"/>
    <col min="12292" max="12292" width="7.28515625" style="55" customWidth="1"/>
    <col min="12293" max="12293" width="7.7109375" style="55" customWidth="1"/>
    <col min="12294" max="12544" width="9.140625" style="55"/>
    <col min="12545" max="12545" width="5.28515625" style="55" customWidth="1"/>
    <col min="12546" max="12546" width="37.85546875" style="55" customWidth="1"/>
    <col min="12547" max="12547" width="6.140625" style="55" customWidth="1"/>
    <col min="12548" max="12548" width="7.28515625" style="55" customWidth="1"/>
    <col min="12549" max="12549" width="7.7109375" style="55" customWidth="1"/>
    <col min="12550" max="12800" width="9.140625" style="55"/>
    <col min="12801" max="12801" width="5.28515625" style="55" customWidth="1"/>
    <col min="12802" max="12802" width="37.85546875" style="55" customWidth="1"/>
    <col min="12803" max="12803" width="6.140625" style="55" customWidth="1"/>
    <col min="12804" max="12804" width="7.28515625" style="55" customWidth="1"/>
    <col min="12805" max="12805" width="7.7109375" style="55" customWidth="1"/>
    <col min="12806" max="13056" width="9.140625" style="55"/>
    <col min="13057" max="13057" width="5.28515625" style="55" customWidth="1"/>
    <col min="13058" max="13058" width="37.85546875" style="55" customWidth="1"/>
    <col min="13059" max="13059" width="6.140625" style="55" customWidth="1"/>
    <col min="13060" max="13060" width="7.28515625" style="55" customWidth="1"/>
    <col min="13061" max="13061" width="7.7109375" style="55" customWidth="1"/>
    <col min="13062" max="13312" width="9.140625" style="55"/>
    <col min="13313" max="13313" width="5.28515625" style="55" customWidth="1"/>
    <col min="13314" max="13314" width="37.85546875" style="55" customWidth="1"/>
    <col min="13315" max="13315" width="6.140625" style="55" customWidth="1"/>
    <col min="13316" max="13316" width="7.28515625" style="55" customWidth="1"/>
    <col min="13317" max="13317" width="7.7109375" style="55" customWidth="1"/>
    <col min="13318" max="13568" width="9.140625" style="55"/>
    <col min="13569" max="13569" width="5.28515625" style="55" customWidth="1"/>
    <col min="13570" max="13570" width="37.85546875" style="55" customWidth="1"/>
    <col min="13571" max="13571" width="6.140625" style="55" customWidth="1"/>
    <col min="13572" max="13572" width="7.28515625" style="55" customWidth="1"/>
    <col min="13573" max="13573" width="7.7109375" style="55" customWidth="1"/>
    <col min="13574" max="13824" width="9.140625" style="55"/>
    <col min="13825" max="13825" width="5.28515625" style="55" customWidth="1"/>
    <col min="13826" max="13826" width="37.85546875" style="55" customWidth="1"/>
    <col min="13827" max="13827" width="6.140625" style="55" customWidth="1"/>
    <col min="13828" max="13828" width="7.28515625" style="55" customWidth="1"/>
    <col min="13829" max="13829" width="7.7109375" style="55" customWidth="1"/>
    <col min="13830" max="14080" width="9.140625" style="55"/>
    <col min="14081" max="14081" width="5.28515625" style="55" customWidth="1"/>
    <col min="14082" max="14082" width="37.85546875" style="55" customWidth="1"/>
    <col min="14083" max="14083" width="6.140625" style="55" customWidth="1"/>
    <col min="14084" max="14084" width="7.28515625" style="55" customWidth="1"/>
    <col min="14085" max="14085" width="7.7109375" style="55" customWidth="1"/>
    <col min="14086" max="14336" width="9.140625" style="55"/>
    <col min="14337" max="14337" width="5.28515625" style="55" customWidth="1"/>
    <col min="14338" max="14338" width="37.85546875" style="55" customWidth="1"/>
    <col min="14339" max="14339" width="6.140625" style="55" customWidth="1"/>
    <col min="14340" max="14340" width="7.28515625" style="55" customWidth="1"/>
    <col min="14341" max="14341" width="7.7109375" style="55" customWidth="1"/>
    <col min="14342" max="14592" width="9.140625" style="55"/>
    <col min="14593" max="14593" width="5.28515625" style="55" customWidth="1"/>
    <col min="14594" max="14594" width="37.85546875" style="55" customWidth="1"/>
    <col min="14595" max="14595" width="6.140625" style="55" customWidth="1"/>
    <col min="14596" max="14596" width="7.28515625" style="55" customWidth="1"/>
    <col min="14597" max="14597" width="7.7109375" style="55" customWidth="1"/>
    <col min="14598" max="14848" width="9.140625" style="55"/>
    <col min="14849" max="14849" width="5.28515625" style="55" customWidth="1"/>
    <col min="14850" max="14850" width="37.85546875" style="55" customWidth="1"/>
    <col min="14851" max="14851" width="6.140625" style="55" customWidth="1"/>
    <col min="14852" max="14852" width="7.28515625" style="55" customWidth="1"/>
    <col min="14853" max="14853" width="7.7109375" style="55" customWidth="1"/>
    <col min="14854" max="15104" width="9.140625" style="55"/>
    <col min="15105" max="15105" width="5.28515625" style="55" customWidth="1"/>
    <col min="15106" max="15106" width="37.85546875" style="55" customWidth="1"/>
    <col min="15107" max="15107" width="6.140625" style="55" customWidth="1"/>
    <col min="15108" max="15108" width="7.28515625" style="55" customWidth="1"/>
    <col min="15109" max="15109" width="7.7109375" style="55" customWidth="1"/>
    <col min="15110" max="15360" width="9.140625" style="55"/>
    <col min="15361" max="15361" width="5.28515625" style="55" customWidth="1"/>
    <col min="15362" max="15362" width="37.85546875" style="55" customWidth="1"/>
    <col min="15363" max="15363" width="6.140625" style="55" customWidth="1"/>
    <col min="15364" max="15364" width="7.28515625" style="55" customWidth="1"/>
    <col min="15365" max="15365" width="7.7109375" style="55" customWidth="1"/>
    <col min="15366" max="15616" width="9.140625" style="55"/>
    <col min="15617" max="15617" width="5.28515625" style="55" customWidth="1"/>
    <col min="15618" max="15618" width="37.85546875" style="55" customWidth="1"/>
    <col min="15619" max="15619" width="6.140625" style="55" customWidth="1"/>
    <col min="15620" max="15620" width="7.28515625" style="55" customWidth="1"/>
    <col min="15621" max="15621" width="7.7109375" style="55" customWidth="1"/>
    <col min="15622" max="15872" width="9.140625" style="55"/>
    <col min="15873" max="15873" width="5.28515625" style="55" customWidth="1"/>
    <col min="15874" max="15874" width="37.85546875" style="55" customWidth="1"/>
    <col min="15875" max="15875" width="6.140625" style="55" customWidth="1"/>
    <col min="15876" max="15876" width="7.28515625" style="55" customWidth="1"/>
    <col min="15877" max="15877" width="7.7109375" style="55" customWidth="1"/>
    <col min="15878" max="16128" width="9.140625" style="55"/>
    <col min="16129" max="16129" width="5.28515625" style="55" customWidth="1"/>
    <col min="16130" max="16130" width="37.85546875" style="55" customWidth="1"/>
    <col min="16131" max="16131" width="6.140625" style="55" customWidth="1"/>
    <col min="16132" max="16132" width="7.28515625" style="55" customWidth="1"/>
    <col min="16133" max="16133" width="7.7109375" style="55" customWidth="1"/>
    <col min="16134" max="16384" width="9.140625" style="55"/>
  </cols>
  <sheetData>
    <row r="1" spans="1:5" ht="15">
      <c r="B1" s="488" t="s">
        <v>482</v>
      </c>
      <c r="C1" s="488"/>
      <c r="D1" s="488"/>
    </row>
    <row r="2" spans="1:5" ht="11.25" customHeight="1">
      <c r="B2" s="56"/>
      <c r="C2" s="56"/>
      <c r="D2" s="56"/>
    </row>
    <row r="3" spans="1:5" ht="14.25" customHeight="1">
      <c r="B3" s="342" t="s">
        <v>483</v>
      </c>
    </row>
    <row r="4" spans="1:5" s="344" customFormat="1" ht="28.5" customHeight="1">
      <c r="A4" s="648" t="s">
        <v>3</v>
      </c>
      <c r="B4" s="649"/>
      <c r="C4" s="6">
        <v>2014</v>
      </c>
      <c r="D4" s="6">
        <v>2015</v>
      </c>
      <c r="E4" s="343" t="s">
        <v>71</v>
      </c>
    </row>
    <row r="5" spans="1:5" s="344" customFormat="1" ht="16.5" customHeight="1">
      <c r="A5" s="495" t="s">
        <v>484</v>
      </c>
      <c r="B5" s="495"/>
      <c r="C5" s="345">
        <v>29389</v>
      </c>
      <c r="D5" s="345">
        <v>29327</v>
      </c>
      <c r="E5" s="346">
        <f>D5/C5*100</f>
        <v>99.789036714416952</v>
      </c>
    </row>
    <row r="6" spans="1:5" s="344" customFormat="1" ht="15" customHeight="1">
      <c r="A6" s="646" t="s">
        <v>485</v>
      </c>
      <c r="B6" s="646"/>
      <c r="C6" s="347">
        <f>SUM(C7:C21)-C15</f>
        <v>132</v>
      </c>
      <c r="D6" s="347">
        <f>SUM(D7:D21)-D15</f>
        <v>134</v>
      </c>
      <c r="E6" s="314">
        <f>D6/C6*100</f>
        <v>101.51515151515152</v>
      </c>
    </row>
    <row r="7" spans="1:5" s="344" customFormat="1" ht="15" customHeight="1">
      <c r="A7" s="650" t="s">
        <v>486</v>
      </c>
      <c r="B7" s="240" t="s">
        <v>487</v>
      </c>
      <c r="C7" s="347">
        <v>0</v>
      </c>
      <c r="D7" s="347">
        <v>0</v>
      </c>
      <c r="E7" s="314">
        <v>0</v>
      </c>
    </row>
    <row r="8" spans="1:5" s="344" customFormat="1" ht="15" customHeight="1">
      <c r="A8" s="650"/>
      <c r="B8" s="240" t="s">
        <v>488</v>
      </c>
      <c r="C8" s="347">
        <v>5</v>
      </c>
      <c r="D8" s="347">
        <v>0</v>
      </c>
      <c r="E8" s="314">
        <v>0</v>
      </c>
    </row>
    <row r="9" spans="1:5" s="344" customFormat="1" ht="15" customHeight="1">
      <c r="A9" s="650"/>
      <c r="B9" s="240" t="s">
        <v>489</v>
      </c>
      <c r="C9" s="347">
        <v>8</v>
      </c>
      <c r="D9" s="347">
        <v>6</v>
      </c>
      <c r="E9" s="314">
        <f>D9/C9*100</f>
        <v>75</v>
      </c>
    </row>
    <row r="10" spans="1:5" s="344" customFormat="1" ht="15" customHeight="1">
      <c r="A10" s="650"/>
      <c r="B10" s="240" t="s">
        <v>490</v>
      </c>
      <c r="C10" s="347">
        <v>0</v>
      </c>
      <c r="D10" s="347">
        <v>0</v>
      </c>
      <c r="E10" s="314">
        <v>0</v>
      </c>
    </row>
    <row r="11" spans="1:5" s="344" customFormat="1" ht="15" customHeight="1">
      <c r="A11" s="650"/>
      <c r="B11" s="240" t="s">
        <v>491</v>
      </c>
      <c r="C11" s="347">
        <v>0</v>
      </c>
      <c r="D11" s="347">
        <v>1</v>
      </c>
      <c r="E11" s="314">
        <v>0</v>
      </c>
    </row>
    <row r="12" spans="1:5" s="344" customFormat="1" ht="15" customHeight="1">
      <c r="A12" s="650"/>
      <c r="B12" s="240" t="s">
        <v>492</v>
      </c>
      <c r="C12" s="347">
        <v>8</v>
      </c>
      <c r="D12" s="347">
        <v>7</v>
      </c>
      <c r="E12" s="314">
        <v>0</v>
      </c>
    </row>
    <row r="13" spans="1:5" s="344" customFormat="1" ht="15" customHeight="1">
      <c r="A13" s="650"/>
      <c r="B13" s="348" t="s">
        <v>493</v>
      </c>
      <c r="C13" s="347">
        <v>41</v>
      </c>
      <c r="D13" s="347">
        <v>38</v>
      </c>
      <c r="E13" s="314">
        <f t="shared" ref="E13:E34" si="0">D13/C13*100</f>
        <v>92.682926829268297</v>
      </c>
    </row>
    <row r="14" spans="1:5" s="344" customFormat="1" ht="15" customHeight="1">
      <c r="A14" s="650"/>
      <c r="B14" s="348" t="s">
        <v>494</v>
      </c>
      <c r="C14" s="347">
        <v>50</v>
      </c>
      <c r="D14" s="347">
        <v>46</v>
      </c>
      <c r="E14" s="314">
        <f t="shared" si="0"/>
        <v>92</v>
      </c>
    </row>
    <row r="15" spans="1:5" s="344" customFormat="1" ht="15" customHeight="1">
      <c r="A15" s="650"/>
      <c r="B15" s="348" t="s">
        <v>495</v>
      </c>
      <c r="C15" s="347">
        <v>29</v>
      </c>
      <c r="D15" s="347">
        <v>20</v>
      </c>
      <c r="E15" s="314">
        <f t="shared" si="0"/>
        <v>68.965517241379317</v>
      </c>
    </row>
    <row r="16" spans="1:5" s="344" customFormat="1" ht="26.25" customHeight="1">
      <c r="A16" s="650"/>
      <c r="B16" s="70" t="s">
        <v>496</v>
      </c>
      <c r="C16" s="347">
        <v>9</v>
      </c>
      <c r="D16" s="347">
        <v>16</v>
      </c>
      <c r="E16" s="314">
        <f t="shared" si="0"/>
        <v>177.77777777777777</v>
      </c>
    </row>
    <row r="17" spans="1:5" s="344" customFormat="1" ht="15" customHeight="1">
      <c r="A17" s="650"/>
      <c r="B17" s="240" t="s">
        <v>497</v>
      </c>
      <c r="C17" s="347">
        <v>0</v>
      </c>
      <c r="D17" s="347">
        <v>0</v>
      </c>
      <c r="E17" s="314">
        <v>0</v>
      </c>
    </row>
    <row r="18" spans="1:5" s="344" customFormat="1" ht="15" customHeight="1">
      <c r="A18" s="650"/>
      <c r="B18" s="240" t="s">
        <v>498</v>
      </c>
      <c r="C18" s="347">
        <v>2</v>
      </c>
      <c r="D18" s="347">
        <v>6</v>
      </c>
      <c r="E18" s="314">
        <f t="shared" si="0"/>
        <v>300</v>
      </c>
    </row>
    <row r="19" spans="1:5" s="344" customFormat="1" ht="15" customHeight="1">
      <c r="A19" s="650"/>
      <c r="B19" s="240" t="s">
        <v>499</v>
      </c>
      <c r="C19" s="347">
        <v>0</v>
      </c>
      <c r="D19" s="347">
        <v>0</v>
      </c>
      <c r="E19" s="314">
        <v>0</v>
      </c>
    </row>
    <row r="20" spans="1:5" s="344" customFormat="1" ht="15" customHeight="1">
      <c r="A20" s="650"/>
      <c r="B20" s="240" t="s">
        <v>500</v>
      </c>
      <c r="C20" s="347">
        <v>0</v>
      </c>
      <c r="D20" s="347">
        <v>0</v>
      </c>
      <c r="E20" s="314">
        <v>0</v>
      </c>
    </row>
    <row r="21" spans="1:5" s="344" customFormat="1" ht="15" customHeight="1">
      <c r="A21" s="650"/>
      <c r="B21" s="240" t="s">
        <v>501</v>
      </c>
      <c r="C21" s="347">
        <v>9</v>
      </c>
      <c r="D21" s="347">
        <v>14</v>
      </c>
      <c r="E21" s="314">
        <f t="shared" si="0"/>
        <v>155.55555555555557</v>
      </c>
    </row>
    <row r="22" spans="1:5" s="344" customFormat="1" ht="15" customHeight="1">
      <c r="A22" s="650" t="s">
        <v>502</v>
      </c>
      <c r="B22" s="240" t="s">
        <v>503</v>
      </c>
      <c r="C22" s="347">
        <v>45</v>
      </c>
      <c r="D22" s="347">
        <v>39</v>
      </c>
      <c r="E22" s="314">
        <f t="shared" si="0"/>
        <v>86.666666666666671</v>
      </c>
    </row>
    <row r="23" spans="1:5" s="344" customFormat="1" ht="15" customHeight="1">
      <c r="A23" s="650"/>
      <c r="B23" s="240" t="s">
        <v>504</v>
      </c>
      <c r="C23" s="347">
        <v>22</v>
      </c>
      <c r="D23" s="347">
        <v>12</v>
      </c>
      <c r="E23" s="314">
        <f t="shared" si="0"/>
        <v>54.54545454545454</v>
      </c>
    </row>
    <row r="24" spans="1:5" s="344" customFormat="1" ht="15" customHeight="1">
      <c r="A24" s="650"/>
      <c r="B24" s="240" t="s">
        <v>505</v>
      </c>
      <c r="C24" s="347">
        <v>3</v>
      </c>
      <c r="D24" s="347">
        <v>1</v>
      </c>
      <c r="E24" s="314">
        <f t="shared" si="0"/>
        <v>33.333333333333329</v>
      </c>
    </row>
    <row r="25" spans="1:5" s="344" customFormat="1" ht="15" customHeight="1">
      <c r="A25" s="650"/>
      <c r="B25" s="240" t="s">
        <v>506</v>
      </c>
      <c r="C25" s="318">
        <v>39</v>
      </c>
      <c r="D25" s="318">
        <v>38</v>
      </c>
      <c r="E25" s="314">
        <f t="shared" si="0"/>
        <v>97.435897435897431</v>
      </c>
    </row>
    <row r="26" spans="1:5" s="344" customFormat="1" ht="18" customHeight="1">
      <c r="A26" s="650"/>
      <c r="B26" s="240" t="s">
        <v>507</v>
      </c>
      <c r="C26" s="347">
        <v>0</v>
      </c>
      <c r="D26" s="347">
        <v>6</v>
      </c>
      <c r="E26" s="314">
        <v>0</v>
      </c>
    </row>
    <row r="27" spans="1:5" s="344" customFormat="1" ht="15" customHeight="1">
      <c r="A27" s="498" t="s">
        <v>508</v>
      </c>
      <c r="B27" s="240" t="s">
        <v>509</v>
      </c>
      <c r="C27" s="347">
        <v>42</v>
      </c>
      <c r="D27" s="347">
        <v>73</v>
      </c>
      <c r="E27" s="314">
        <f t="shared" si="0"/>
        <v>173.80952380952382</v>
      </c>
    </row>
    <row r="28" spans="1:5" s="344" customFormat="1" ht="15" customHeight="1">
      <c r="A28" s="498"/>
      <c r="B28" s="240" t="s">
        <v>510</v>
      </c>
      <c r="C28" s="347">
        <v>78</v>
      </c>
      <c r="D28" s="347">
        <v>58</v>
      </c>
      <c r="E28" s="314">
        <f t="shared" si="0"/>
        <v>74.358974358974365</v>
      </c>
    </row>
    <row r="29" spans="1:5" s="344" customFormat="1" ht="15" customHeight="1">
      <c r="A29" s="498"/>
      <c r="B29" s="240" t="s">
        <v>511</v>
      </c>
      <c r="C29" s="347">
        <v>11</v>
      </c>
      <c r="D29" s="347">
        <v>3</v>
      </c>
      <c r="E29" s="314">
        <f t="shared" si="0"/>
        <v>27.27272727272727</v>
      </c>
    </row>
    <row r="30" spans="1:5" s="344" customFormat="1" ht="15" customHeight="1">
      <c r="A30" s="498"/>
      <c r="B30" s="240" t="s">
        <v>512</v>
      </c>
      <c r="C30" s="318">
        <v>1</v>
      </c>
      <c r="D30" s="347">
        <v>0</v>
      </c>
      <c r="E30" s="314">
        <f t="shared" si="0"/>
        <v>0</v>
      </c>
    </row>
    <row r="31" spans="1:5" s="344" customFormat="1" ht="15" customHeight="1">
      <c r="A31" s="645" t="s">
        <v>513</v>
      </c>
      <c r="B31" s="645"/>
      <c r="C31" s="347">
        <v>111</v>
      </c>
      <c r="D31" s="347">
        <v>112</v>
      </c>
      <c r="E31" s="314">
        <f t="shared" si="0"/>
        <v>100.90090090090089</v>
      </c>
    </row>
    <row r="32" spans="1:5" s="344" customFormat="1" ht="15" customHeight="1">
      <c r="A32" s="646" t="s">
        <v>514</v>
      </c>
      <c r="B32" s="646"/>
      <c r="C32" s="314">
        <v>266</v>
      </c>
      <c r="D32" s="314">
        <v>348.2</v>
      </c>
      <c r="E32" s="314">
        <f t="shared" si="0"/>
        <v>130.90225563909775</v>
      </c>
    </row>
    <row r="33" spans="1:5" s="344" customFormat="1" ht="15" customHeight="1">
      <c r="A33" s="646" t="s">
        <v>515</v>
      </c>
      <c r="B33" s="646"/>
      <c r="C33" s="314">
        <v>135.9</v>
      </c>
      <c r="D33" s="314">
        <v>223.5</v>
      </c>
      <c r="E33" s="314">
        <f t="shared" si="0"/>
        <v>164.45916114790288</v>
      </c>
    </row>
    <row r="34" spans="1:5" s="344" customFormat="1" ht="15" customHeight="1">
      <c r="A34" s="646" t="s">
        <v>516</v>
      </c>
      <c r="B34" s="646"/>
      <c r="C34" s="314">
        <v>45.8</v>
      </c>
      <c r="D34" s="314">
        <v>47.2</v>
      </c>
      <c r="E34" s="314">
        <f t="shared" si="0"/>
        <v>103.05676855895199</v>
      </c>
    </row>
    <row r="35" spans="1:5" s="344" customFormat="1" ht="25.5" customHeight="1">
      <c r="A35" s="647" t="s">
        <v>517</v>
      </c>
      <c r="B35" s="647"/>
      <c r="C35" s="349">
        <f>C6/C5*10000</f>
        <v>44.914764027357172</v>
      </c>
      <c r="D35" s="349">
        <f>D6/D5*10000</f>
        <v>45.69168343165002</v>
      </c>
      <c r="E35" s="350">
        <f>D35/C35*100</f>
        <v>101.72976396763352</v>
      </c>
    </row>
    <row r="36" spans="1:5" s="344" customFormat="1" ht="18" customHeight="1">
      <c r="A36" s="240"/>
      <c r="B36" s="240"/>
      <c r="C36" s="314"/>
      <c r="D36" s="314"/>
      <c r="E36" s="351"/>
    </row>
    <row r="41" spans="1:5" ht="14.25" customHeight="1"/>
    <row r="43" spans="1:5" ht="77.25" customHeight="1"/>
  </sheetData>
  <mergeCells count="12">
    <mergeCell ref="A35:B35"/>
    <mergeCell ref="B1:D1"/>
    <mergeCell ref="A4:B4"/>
    <mergeCell ref="A5:B5"/>
    <mergeCell ref="A6:B6"/>
    <mergeCell ref="A7:A21"/>
    <mergeCell ref="A22:A26"/>
    <mergeCell ref="A27:A30"/>
    <mergeCell ref="A31:B31"/>
    <mergeCell ref="A32:B32"/>
    <mergeCell ref="A33:B33"/>
    <mergeCell ref="A34:B3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H8" sqref="H8"/>
    </sheetView>
  </sheetViews>
  <sheetFormatPr defaultRowHeight="15"/>
  <sheetData>
    <row r="1" spans="1:7" ht="15.75">
      <c r="A1" s="479" t="s">
        <v>44</v>
      </c>
      <c r="B1" s="479"/>
      <c r="C1" s="479"/>
      <c r="D1" s="479"/>
      <c r="E1" s="479"/>
      <c r="F1" s="479"/>
      <c r="G1" s="479"/>
    </row>
    <row r="2" spans="1:7">
      <c r="A2" s="29" t="s">
        <v>45</v>
      </c>
      <c r="B2" s="30"/>
      <c r="C2" s="30"/>
      <c r="D2" s="30"/>
      <c r="E2" s="30"/>
      <c r="F2" s="30"/>
      <c r="G2" s="30"/>
    </row>
    <row r="3" spans="1:7">
      <c r="A3" s="29"/>
      <c r="B3" s="30"/>
      <c r="C3" s="30"/>
      <c r="D3" s="30"/>
      <c r="E3" s="30"/>
      <c r="F3" s="30" t="s">
        <v>46</v>
      </c>
      <c r="G3" s="30"/>
    </row>
    <row r="4" spans="1:7">
      <c r="A4" s="480" t="s">
        <v>47</v>
      </c>
      <c r="B4" s="480" t="s">
        <v>48</v>
      </c>
      <c r="C4" s="480"/>
      <c r="D4" s="480"/>
      <c r="E4" s="480" t="s">
        <v>49</v>
      </c>
      <c r="F4" s="480"/>
      <c r="G4" s="480"/>
    </row>
    <row r="5" spans="1:7">
      <c r="A5" s="480"/>
      <c r="B5" s="31" t="s">
        <v>9</v>
      </c>
      <c r="C5" s="31" t="s">
        <v>10</v>
      </c>
      <c r="D5" s="31" t="s">
        <v>11</v>
      </c>
      <c r="E5" s="31" t="s">
        <v>9</v>
      </c>
      <c r="F5" s="31" t="s">
        <v>10</v>
      </c>
      <c r="G5" s="31" t="s">
        <v>11</v>
      </c>
    </row>
    <row r="6" spans="1:7">
      <c r="A6" s="32" t="s">
        <v>50</v>
      </c>
      <c r="B6" s="33">
        <v>43518</v>
      </c>
      <c r="C6" s="33">
        <v>53401.397459999993</v>
      </c>
      <c r="D6" s="34">
        <f>(C6/B6)*100</f>
        <v>122.71105625258511</v>
      </c>
      <c r="E6" s="33">
        <v>7576</v>
      </c>
      <c r="F6" s="33">
        <v>15597.65864</v>
      </c>
      <c r="G6" s="34">
        <f t="shared" ref="G6:G22" si="0">(F6/E6)*100</f>
        <v>205.88250580781414</v>
      </c>
    </row>
    <row r="7" spans="1:7">
      <c r="A7" s="32" t="s">
        <v>51</v>
      </c>
      <c r="B7" s="33">
        <v>45037</v>
      </c>
      <c r="C7" s="33">
        <v>54991.351409999996</v>
      </c>
      <c r="D7" s="34">
        <f t="shared" ref="D7:D22" si="1">(C7/B7)*100</f>
        <v>122.10260765592733</v>
      </c>
      <c r="E7" s="33">
        <v>7864.5</v>
      </c>
      <c r="F7" s="33">
        <v>15427.49747</v>
      </c>
      <c r="G7" s="34">
        <f t="shared" si="0"/>
        <v>196.16628482421007</v>
      </c>
    </row>
    <row r="8" spans="1:7">
      <c r="A8" s="32" t="s">
        <v>52</v>
      </c>
      <c r="B8" s="33">
        <v>96712</v>
      </c>
      <c r="C8" s="33">
        <v>109169.40077000001</v>
      </c>
      <c r="D8" s="34">
        <f t="shared" si="1"/>
        <v>112.88092560385475</v>
      </c>
      <c r="E8" s="33">
        <v>22366</v>
      </c>
      <c r="F8" s="33">
        <v>54847.975999999995</v>
      </c>
      <c r="G8" s="34">
        <f t="shared" si="0"/>
        <v>245.22925869623532</v>
      </c>
    </row>
    <row r="9" spans="1:7">
      <c r="A9" s="32" t="s">
        <v>53</v>
      </c>
      <c r="B9" s="33">
        <v>31602</v>
      </c>
      <c r="C9" s="33">
        <v>37441.852980000003</v>
      </c>
      <c r="D9" s="34">
        <f t="shared" si="1"/>
        <v>118.47937782418836</v>
      </c>
      <c r="E9" s="33">
        <v>5665</v>
      </c>
      <c r="F9" s="33">
        <v>6710.1750000000002</v>
      </c>
      <c r="G9" s="34">
        <f t="shared" si="0"/>
        <v>118.44969108561342</v>
      </c>
    </row>
    <row r="10" spans="1:7">
      <c r="A10" s="32" t="s">
        <v>54</v>
      </c>
      <c r="B10" s="33">
        <v>86843</v>
      </c>
      <c r="C10" s="33">
        <v>85937.886749999976</v>
      </c>
      <c r="D10" s="34">
        <f t="shared" si="1"/>
        <v>98.957759117027251</v>
      </c>
      <c r="E10" s="33">
        <v>22502</v>
      </c>
      <c r="F10" s="33">
        <v>31672.982100000001</v>
      </c>
      <c r="G10" s="34">
        <f t="shared" si="0"/>
        <v>140.75629766243</v>
      </c>
    </row>
    <row r="11" spans="1:7">
      <c r="A11" s="32" t="s">
        <v>55</v>
      </c>
      <c r="B11" s="33">
        <v>92252.800000000003</v>
      </c>
      <c r="C11" s="33">
        <v>60119.357629999999</v>
      </c>
      <c r="D11" s="34">
        <f t="shared" si="1"/>
        <v>65.168057370616395</v>
      </c>
      <c r="E11" s="33">
        <v>19938</v>
      </c>
      <c r="F11" s="33">
        <v>18352.851999999999</v>
      </c>
      <c r="G11" s="34">
        <f t="shared" si="0"/>
        <v>92.049613802788642</v>
      </c>
    </row>
    <row r="12" spans="1:7">
      <c r="A12" s="32" t="s">
        <v>56</v>
      </c>
      <c r="B12" s="33">
        <v>181473</v>
      </c>
      <c r="C12" s="33">
        <v>546522.35939999996</v>
      </c>
      <c r="D12" s="34">
        <f t="shared" si="1"/>
        <v>301.15904812286124</v>
      </c>
      <c r="E12" s="33">
        <v>55990</v>
      </c>
      <c r="F12" s="33">
        <v>30865.276999999998</v>
      </c>
      <c r="G12" s="34">
        <f t="shared" si="0"/>
        <v>55.126410073227362</v>
      </c>
    </row>
    <row r="13" spans="1:7">
      <c r="A13" s="32" t="s">
        <v>57</v>
      </c>
      <c r="B13" s="33">
        <v>116329</v>
      </c>
      <c r="C13" s="33">
        <v>91617.68544999999</v>
      </c>
      <c r="D13" s="34">
        <f t="shared" si="1"/>
        <v>78.75739106327741</v>
      </c>
      <c r="E13" s="33">
        <v>20033</v>
      </c>
      <c r="F13" s="33">
        <v>36457.550999999999</v>
      </c>
      <c r="G13" s="34">
        <f t="shared" si="0"/>
        <v>181.98747566515249</v>
      </c>
    </row>
    <row r="14" spans="1:7">
      <c r="A14" s="32" t="s">
        <v>58</v>
      </c>
      <c r="B14" s="33">
        <v>146593</v>
      </c>
      <c r="C14" s="33">
        <v>159431.10397</v>
      </c>
      <c r="D14" s="34">
        <f t="shared" si="1"/>
        <v>108.75765143628959</v>
      </c>
      <c r="E14" s="33">
        <v>31877</v>
      </c>
      <c r="F14" s="33">
        <v>32110.47063</v>
      </c>
      <c r="G14" s="34">
        <f t="shared" si="0"/>
        <v>100.73241092323619</v>
      </c>
    </row>
    <row r="15" spans="1:7">
      <c r="A15" s="32" t="s">
        <v>59</v>
      </c>
      <c r="B15" s="33">
        <v>43880</v>
      </c>
      <c r="C15" s="33">
        <v>55074.767259999993</v>
      </c>
      <c r="D15" s="34">
        <f t="shared" si="1"/>
        <v>125.51223167730173</v>
      </c>
      <c r="E15" s="33">
        <v>7555</v>
      </c>
      <c r="F15" s="33">
        <v>14516.41908</v>
      </c>
      <c r="G15" s="34">
        <f t="shared" si="0"/>
        <v>192.14320423560557</v>
      </c>
    </row>
    <row r="16" spans="1:7">
      <c r="A16" s="32" t="s">
        <v>60</v>
      </c>
      <c r="B16" s="33">
        <v>52494</v>
      </c>
      <c r="C16" s="33">
        <v>55681.833979999996</v>
      </c>
      <c r="D16" s="34">
        <f t="shared" si="1"/>
        <v>106.07275875338134</v>
      </c>
      <c r="E16" s="33">
        <v>11530</v>
      </c>
      <c r="F16" s="33">
        <v>12647.414000000001</v>
      </c>
      <c r="G16" s="34">
        <f t="shared" si="0"/>
        <v>109.69136166522118</v>
      </c>
    </row>
    <row r="17" spans="1:7">
      <c r="A17" s="32" t="s">
        <v>61</v>
      </c>
      <c r="B17" s="33">
        <v>40958</v>
      </c>
      <c r="C17" s="33">
        <v>40235.921960000007</v>
      </c>
      <c r="D17" s="34">
        <f t="shared" si="1"/>
        <v>98.23702807754286</v>
      </c>
      <c r="E17" s="33">
        <v>8878</v>
      </c>
      <c r="F17" s="33">
        <v>13696.865</v>
      </c>
      <c r="G17" s="34">
        <f t="shared" si="0"/>
        <v>154.27872268528949</v>
      </c>
    </row>
    <row r="18" spans="1:7">
      <c r="A18" s="32" t="s">
        <v>62</v>
      </c>
      <c r="B18" s="33">
        <v>133896.6</v>
      </c>
      <c r="C18" s="33">
        <v>149741.37116000001</v>
      </c>
      <c r="D18" s="34">
        <f t="shared" si="1"/>
        <v>111.8335873801127</v>
      </c>
      <c r="E18" s="33">
        <v>22055.8</v>
      </c>
      <c r="F18" s="33">
        <v>51727.616000000002</v>
      </c>
      <c r="G18" s="34">
        <f t="shared" si="0"/>
        <v>234.53067220413681</v>
      </c>
    </row>
    <row r="19" spans="1:7">
      <c r="A19" s="32" t="s">
        <v>63</v>
      </c>
      <c r="B19" s="33">
        <v>146688</v>
      </c>
      <c r="C19" s="33">
        <v>177327.23175000001</v>
      </c>
      <c r="D19" s="34">
        <f t="shared" si="1"/>
        <v>120.88734712450918</v>
      </c>
      <c r="E19" s="33">
        <v>27104</v>
      </c>
      <c r="F19" s="33">
        <v>43375.01268</v>
      </c>
      <c r="G19" s="34">
        <f t="shared" si="0"/>
        <v>160.03177641676504</v>
      </c>
    </row>
    <row r="20" spans="1:7">
      <c r="A20" s="32" t="s">
        <v>64</v>
      </c>
      <c r="B20" s="33">
        <v>63706</v>
      </c>
      <c r="C20" s="33">
        <v>69108.838610000006</v>
      </c>
      <c r="D20" s="34">
        <f>(C20/B20)*100</f>
        <v>108.48089443694474</v>
      </c>
      <c r="E20" s="33">
        <v>10094</v>
      </c>
      <c r="F20" s="33">
        <v>18658.146000000001</v>
      </c>
      <c r="G20" s="34">
        <f t="shared" si="0"/>
        <v>184.84392708539727</v>
      </c>
    </row>
    <row r="21" spans="1:7">
      <c r="A21" s="32" t="s">
        <v>65</v>
      </c>
      <c r="B21" s="33">
        <v>1054735</v>
      </c>
      <c r="C21" s="33">
        <v>1159660.0033999998</v>
      </c>
      <c r="D21" s="34">
        <f t="shared" si="1"/>
        <v>109.94799673851725</v>
      </c>
      <c r="E21" s="33">
        <v>294810</v>
      </c>
      <c r="F21" s="33">
        <v>285837.47335999995</v>
      </c>
      <c r="G21" s="34">
        <f t="shared" si="0"/>
        <v>96.956505328855854</v>
      </c>
    </row>
    <row r="22" spans="1:7">
      <c r="A22" s="35" t="s">
        <v>66</v>
      </c>
      <c r="B22" s="36">
        <f>SUM(B6:B21)</f>
        <v>2376717.4000000004</v>
      </c>
      <c r="C22" s="36">
        <f>SUM(C6:C21)</f>
        <v>2905462.3639399996</v>
      </c>
      <c r="D22" s="36">
        <f t="shared" si="1"/>
        <v>122.24685879524419</v>
      </c>
      <c r="E22" s="36">
        <f>SUM(E6:E21)</f>
        <v>575838.30000000005</v>
      </c>
      <c r="F22" s="36">
        <f>SUM(F6:F21)</f>
        <v>682501.38595999987</v>
      </c>
      <c r="G22" s="36">
        <f t="shared" si="0"/>
        <v>118.52309684159594</v>
      </c>
    </row>
  </sheetData>
  <mergeCells count="4">
    <mergeCell ref="A1:G1"/>
    <mergeCell ref="A4:A5"/>
    <mergeCell ref="B4:D4"/>
    <mergeCell ref="E4:G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workbookViewId="0">
      <selection activeCell="N11" sqref="N11"/>
    </sheetView>
  </sheetViews>
  <sheetFormatPr defaultRowHeight="15"/>
  <sheetData>
    <row r="1" spans="1:20" ht="15.75">
      <c r="A1" s="663" t="s">
        <v>518</v>
      </c>
      <c r="B1" s="663"/>
      <c r="C1" s="663"/>
      <c r="D1" s="663"/>
      <c r="E1" s="663"/>
      <c r="F1" s="663"/>
      <c r="G1" s="663"/>
      <c r="H1" s="663"/>
      <c r="I1" s="663"/>
      <c r="J1" s="663"/>
      <c r="K1" s="663"/>
      <c r="L1" s="663"/>
      <c r="M1" s="663"/>
      <c r="N1" s="663"/>
      <c r="O1" s="663"/>
      <c r="P1" s="663"/>
      <c r="Q1" s="663"/>
      <c r="R1" s="663"/>
      <c r="S1" s="663"/>
      <c r="T1" s="663"/>
    </row>
    <row r="2" spans="1:20">
      <c r="A2" s="353" t="s">
        <v>483</v>
      </c>
      <c r="B2" s="354"/>
      <c r="C2" s="354"/>
      <c r="D2" s="354"/>
      <c r="E2" s="354"/>
      <c r="F2" s="355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</row>
    <row r="3" spans="1:20">
      <c r="A3" s="356"/>
      <c r="B3" s="653" t="s">
        <v>519</v>
      </c>
      <c r="C3" s="664" t="s">
        <v>520</v>
      </c>
      <c r="D3" s="651" t="s">
        <v>521</v>
      </c>
      <c r="E3" s="653" t="s">
        <v>522</v>
      </c>
      <c r="F3" s="665" t="s">
        <v>523</v>
      </c>
      <c r="G3" s="653" t="s">
        <v>489</v>
      </c>
      <c r="H3" s="653" t="s">
        <v>524</v>
      </c>
      <c r="I3" s="653" t="s">
        <v>525</v>
      </c>
      <c r="J3" s="653" t="s">
        <v>526</v>
      </c>
      <c r="K3" s="357"/>
      <c r="L3" s="653" t="s">
        <v>527</v>
      </c>
      <c r="M3" s="655" t="s">
        <v>528</v>
      </c>
      <c r="N3" s="657" t="s">
        <v>529</v>
      </c>
      <c r="O3" s="659" t="s">
        <v>530</v>
      </c>
      <c r="P3" s="661" t="s">
        <v>531</v>
      </c>
      <c r="Q3" s="651" t="s">
        <v>532</v>
      </c>
      <c r="R3" s="651" t="s">
        <v>533</v>
      </c>
      <c r="S3" s="653" t="s">
        <v>534</v>
      </c>
      <c r="T3" s="653" t="s">
        <v>535</v>
      </c>
    </row>
    <row r="4" spans="1:20" ht="21">
      <c r="A4" s="358" t="s">
        <v>536</v>
      </c>
      <c r="B4" s="654"/>
      <c r="C4" s="653"/>
      <c r="D4" s="652"/>
      <c r="E4" s="654"/>
      <c r="F4" s="666"/>
      <c r="G4" s="654"/>
      <c r="H4" s="654"/>
      <c r="I4" s="654"/>
      <c r="J4" s="654"/>
      <c r="K4" s="359" t="s">
        <v>537</v>
      </c>
      <c r="L4" s="654"/>
      <c r="M4" s="656"/>
      <c r="N4" s="658"/>
      <c r="O4" s="660"/>
      <c r="P4" s="662"/>
      <c r="Q4" s="652"/>
      <c r="R4" s="652"/>
      <c r="S4" s="654"/>
      <c r="T4" s="654"/>
    </row>
    <row r="5" spans="1:20">
      <c r="A5" s="124" t="s">
        <v>50</v>
      </c>
      <c r="B5" s="360">
        <v>1073</v>
      </c>
      <c r="C5" s="361">
        <f>D5/B5*10000</f>
        <v>65.237651444547993</v>
      </c>
      <c r="D5" s="362">
        <f>SUM(G5:T5)</f>
        <v>7</v>
      </c>
      <c r="E5" s="345">
        <v>3</v>
      </c>
      <c r="F5" s="346">
        <v>19350</v>
      </c>
      <c r="G5" s="345" t="s">
        <v>357</v>
      </c>
      <c r="H5" s="345" t="s">
        <v>357</v>
      </c>
      <c r="I5" s="345" t="s">
        <v>357</v>
      </c>
      <c r="J5" s="345" t="s">
        <v>357</v>
      </c>
      <c r="K5" s="345" t="s">
        <v>357</v>
      </c>
      <c r="L5" s="345" t="s">
        <v>357</v>
      </c>
      <c r="M5" s="345" t="s">
        <v>357</v>
      </c>
      <c r="N5" s="345">
        <v>3</v>
      </c>
      <c r="O5" s="345">
        <v>2</v>
      </c>
      <c r="P5" s="345">
        <v>2</v>
      </c>
      <c r="Q5" s="345" t="s">
        <v>357</v>
      </c>
      <c r="R5" s="345" t="s">
        <v>357</v>
      </c>
      <c r="S5" s="345" t="s">
        <v>357</v>
      </c>
      <c r="T5" s="345" t="s">
        <v>357</v>
      </c>
    </row>
    <row r="6" spans="1:20">
      <c r="A6" s="32" t="s">
        <v>51</v>
      </c>
      <c r="B6" s="363">
        <v>1354</v>
      </c>
      <c r="C6" s="347">
        <f t="shared" ref="C6:C19" si="0">D6/B6*10000</f>
        <v>44.313146233382575</v>
      </c>
      <c r="D6" s="364">
        <f t="shared" ref="D6:D20" si="1">SUM(G6:T6)</f>
        <v>6</v>
      </c>
      <c r="E6" s="364">
        <v>0</v>
      </c>
      <c r="F6" s="312">
        <v>8800</v>
      </c>
      <c r="G6" s="364" t="s">
        <v>357</v>
      </c>
      <c r="H6" s="364" t="s">
        <v>357</v>
      </c>
      <c r="I6" s="364" t="s">
        <v>357</v>
      </c>
      <c r="J6" s="364" t="s">
        <v>357</v>
      </c>
      <c r="K6" s="364" t="s">
        <v>357</v>
      </c>
      <c r="L6" s="364" t="s">
        <v>357</v>
      </c>
      <c r="M6" s="364" t="s">
        <v>357</v>
      </c>
      <c r="N6" s="364">
        <v>2</v>
      </c>
      <c r="O6" s="364">
        <v>3</v>
      </c>
      <c r="P6" s="364">
        <v>1</v>
      </c>
      <c r="Q6" s="364" t="s">
        <v>357</v>
      </c>
      <c r="R6" s="364" t="s">
        <v>357</v>
      </c>
      <c r="S6" s="364" t="s">
        <v>357</v>
      </c>
      <c r="T6" s="364" t="s">
        <v>357</v>
      </c>
    </row>
    <row r="7" spans="1:20">
      <c r="A7" s="32" t="s">
        <v>52</v>
      </c>
      <c r="B7" s="363">
        <v>1039</v>
      </c>
      <c r="C7" s="347">
        <f t="shared" si="0"/>
        <v>76.997112608277192</v>
      </c>
      <c r="D7" s="364">
        <f t="shared" si="1"/>
        <v>8</v>
      </c>
      <c r="E7" s="364">
        <v>7</v>
      </c>
      <c r="F7" s="312">
        <v>59150</v>
      </c>
      <c r="G7" s="364" t="s">
        <v>357</v>
      </c>
      <c r="H7" s="364" t="s">
        <v>357</v>
      </c>
      <c r="I7" s="364" t="s">
        <v>357</v>
      </c>
      <c r="J7" s="364" t="s">
        <v>357</v>
      </c>
      <c r="K7" s="364" t="s">
        <v>357</v>
      </c>
      <c r="L7" s="364">
        <v>1</v>
      </c>
      <c r="M7" s="364">
        <v>1</v>
      </c>
      <c r="N7" s="364">
        <v>1</v>
      </c>
      <c r="O7" s="364">
        <v>1</v>
      </c>
      <c r="P7" s="364">
        <v>2</v>
      </c>
      <c r="Q7" s="365" t="s">
        <v>357</v>
      </c>
      <c r="R7" s="365" t="s">
        <v>357</v>
      </c>
      <c r="S7" s="365">
        <v>2</v>
      </c>
      <c r="T7" s="365" t="s">
        <v>357</v>
      </c>
    </row>
    <row r="8" spans="1:20">
      <c r="A8" s="32" t="s">
        <v>53</v>
      </c>
      <c r="B8" s="363">
        <v>680</v>
      </c>
      <c r="C8" s="347">
        <f t="shared" si="0"/>
        <v>73.529411764705884</v>
      </c>
      <c r="D8" s="364">
        <f t="shared" si="1"/>
        <v>5</v>
      </c>
      <c r="E8" s="364">
        <v>5</v>
      </c>
      <c r="F8" s="312">
        <v>11930</v>
      </c>
      <c r="G8" s="364" t="s">
        <v>357</v>
      </c>
      <c r="H8" s="364" t="s">
        <v>357</v>
      </c>
      <c r="I8" s="364" t="s">
        <v>357</v>
      </c>
      <c r="J8" s="364" t="s">
        <v>357</v>
      </c>
      <c r="K8" s="364" t="s">
        <v>357</v>
      </c>
      <c r="L8" s="364" t="s">
        <v>357</v>
      </c>
      <c r="M8" s="364">
        <v>2</v>
      </c>
      <c r="N8" s="364" t="s">
        <v>357</v>
      </c>
      <c r="O8" s="364">
        <v>3</v>
      </c>
      <c r="P8" s="364" t="s">
        <v>357</v>
      </c>
      <c r="Q8" s="364" t="s">
        <v>357</v>
      </c>
      <c r="R8" s="364" t="s">
        <v>357</v>
      </c>
      <c r="S8" s="364" t="s">
        <v>357</v>
      </c>
      <c r="T8" s="364" t="s">
        <v>357</v>
      </c>
    </row>
    <row r="9" spans="1:20">
      <c r="A9" s="32" t="s">
        <v>54</v>
      </c>
      <c r="B9" s="366">
        <v>764</v>
      </c>
      <c r="C9" s="347">
        <f t="shared" si="0"/>
        <v>65.445026178010465</v>
      </c>
      <c r="D9" s="364">
        <f t="shared" si="1"/>
        <v>5</v>
      </c>
      <c r="E9" s="364">
        <v>5</v>
      </c>
      <c r="F9" s="312">
        <v>18633.7</v>
      </c>
      <c r="G9" s="364" t="s">
        <v>357</v>
      </c>
      <c r="H9" s="364" t="s">
        <v>357</v>
      </c>
      <c r="I9" s="364" t="s">
        <v>357</v>
      </c>
      <c r="J9" s="364" t="s">
        <v>357</v>
      </c>
      <c r="K9" s="364" t="s">
        <v>357</v>
      </c>
      <c r="L9" s="364">
        <v>1</v>
      </c>
      <c r="M9" s="364" t="s">
        <v>357</v>
      </c>
      <c r="N9" s="364" t="s">
        <v>357</v>
      </c>
      <c r="O9" s="364">
        <v>3</v>
      </c>
      <c r="P9" s="364" t="s">
        <v>357</v>
      </c>
      <c r="Q9" s="365" t="s">
        <v>357</v>
      </c>
      <c r="R9" s="365" t="s">
        <v>357</v>
      </c>
      <c r="S9" s="365" t="s">
        <v>357</v>
      </c>
      <c r="T9" s="364">
        <v>1</v>
      </c>
    </row>
    <row r="10" spans="1:20">
      <c r="A10" s="32" t="s">
        <v>55</v>
      </c>
      <c r="B10" s="363">
        <v>935</v>
      </c>
      <c r="C10" s="347">
        <f t="shared" si="0"/>
        <v>53.475935828876999</v>
      </c>
      <c r="D10" s="364">
        <f t="shared" si="1"/>
        <v>5</v>
      </c>
      <c r="E10" s="364">
        <v>5</v>
      </c>
      <c r="F10" s="312">
        <v>14720</v>
      </c>
      <c r="G10" s="364">
        <v>1</v>
      </c>
      <c r="H10" s="364" t="s">
        <v>357</v>
      </c>
      <c r="I10" s="364"/>
      <c r="J10" s="364" t="s">
        <v>357</v>
      </c>
      <c r="K10" s="364" t="s">
        <v>357</v>
      </c>
      <c r="L10" s="364" t="s">
        <v>357</v>
      </c>
      <c r="M10" s="364" t="s">
        <v>357</v>
      </c>
      <c r="N10" s="364" t="s">
        <v>357</v>
      </c>
      <c r="O10" s="364">
        <v>1</v>
      </c>
      <c r="P10" s="364">
        <v>1</v>
      </c>
      <c r="Q10" s="364" t="s">
        <v>357</v>
      </c>
      <c r="R10" s="364" t="s">
        <v>357</v>
      </c>
      <c r="S10" s="364" t="s">
        <v>357</v>
      </c>
      <c r="T10" s="364">
        <v>2</v>
      </c>
    </row>
    <row r="11" spans="1:20">
      <c r="A11" s="32" t="s">
        <v>56</v>
      </c>
      <c r="B11" s="363">
        <v>1389</v>
      </c>
      <c r="C11" s="347">
        <f t="shared" si="0"/>
        <v>50.395968322534195</v>
      </c>
      <c r="D11" s="364">
        <f t="shared" si="1"/>
        <v>7</v>
      </c>
      <c r="E11" s="364">
        <v>7</v>
      </c>
      <c r="F11" s="312">
        <v>66150</v>
      </c>
      <c r="G11" s="364" t="s">
        <v>357</v>
      </c>
      <c r="H11" s="364" t="s">
        <v>357</v>
      </c>
      <c r="I11" s="364"/>
      <c r="J11" s="364" t="s">
        <v>357</v>
      </c>
      <c r="K11" s="364" t="s">
        <v>357</v>
      </c>
      <c r="L11" s="364" t="s">
        <v>357</v>
      </c>
      <c r="M11" s="364">
        <v>3</v>
      </c>
      <c r="N11" s="364">
        <v>1</v>
      </c>
      <c r="O11" s="364" t="s">
        <v>357</v>
      </c>
      <c r="P11" s="364">
        <v>2</v>
      </c>
      <c r="Q11" s="365" t="s">
        <v>357</v>
      </c>
      <c r="R11" s="365" t="s">
        <v>357</v>
      </c>
      <c r="S11" s="365" t="s">
        <v>357</v>
      </c>
      <c r="T11" s="364">
        <v>1</v>
      </c>
    </row>
    <row r="12" spans="1:20">
      <c r="A12" s="32" t="s">
        <v>57</v>
      </c>
      <c r="B12" s="363">
        <v>1554</v>
      </c>
      <c r="C12" s="347">
        <f t="shared" si="0"/>
        <v>19.305019305019304</v>
      </c>
      <c r="D12" s="364">
        <f t="shared" si="1"/>
        <v>3</v>
      </c>
      <c r="E12" s="364">
        <v>1</v>
      </c>
      <c r="F12" s="312">
        <v>33700</v>
      </c>
      <c r="G12" s="364" t="s">
        <v>357</v>
      </c>
      <c r="H12" s="364" t="s">
        <v>357</v>
      </c>
      <c r="I12" s="364" t="s">
        <v>357</v>
      </c>
      <c r="J12" s="364" t="s">
        <v>357</v>
      </c>
      <c r="K12" s="364" t="s">
        <v>357</v>
      </c>
      <c r="L12" s="364" t="s">
        <v>357</v>
      </c>
      <c r="M12" s="364" t="s">
        <v>357</v>
      </c>
      <c r="N12" s="364">
        <v>1</v>
      </c>
      <c r="O12" s="364">
        <v>1</v>
      </c>
      <c r="P12" s="364" t="s">
        <v>357</v>
      </c>
      <c r="Q12" s="364" t="s">
        <v>357</v>
      </c>
      <c r="R12" s="364" t="s">
        <v>357</v>
      </c>
      <c r="S12" s="364" t="s">
        <v>357</v>
      </c>
      <c r="T12" s="364">
        <v>1</v>
      </c>
    </row>
    <row r="13" spans="1:20">
      <c r="A13" s="32" t="s">
        <v>58</v>
      </c>
      <c r="B13" s="363">
        <v>1513</v>
      </c>
      <c r="C13" s="347">
        <f t="shared" si="0"/>
        <v>19.828155981493722</v>
      </c>
      <c r="D13" s="364">
        <f t="shared" si="1"/>
        <v>3</v>
      </c>
      <c r="E13" s="367">
        <v>3</v>
      </c>
      <c r="F13" s="314">
        <v>2840</v>
      </c>
      <c r="G13" s="367" t="s">
        <v>357</v>
      </c>
      <c r="H13" s="364" t="s">
        <v>357</v>
      </c>
      <c r="I13" s="367"/>
      <c r="J13" s="364" t="s">
        <v>357</v>
      </c>
      <c r="K13" s="364" t="s">
        <v>357</v>
      </c>
      <c r="L13" s="367" t="s">
        <v>357</v>
      </c>
      <c r="M13" s="367">
        <v>2</v>
      </c>
      <c r="N13" s="367" t="s">
        <v>357</v>
      </c>
      <c r="O13" s="367">
        <v>1</v>
      </c>
      <c r="P13" s="367" t="s">
        <v>357</v>
      </c>
      <c r="Q13" s="367" t="s">
        <v>357</v>
      </c>
      <c r="R13" s="367" t="s">
        <v>357</v>
      </c>
      <c r="S13" s="367" t="s">
        <v>357</v>
      </c>
      <c r="T13" s="367" t="s">
        <v>357</v>
      </c>
    </row>
    <row r="14" spans="1:20">
      <c r="A14" s="32" t="s">
        <v>59</v>
      </c>
      <c r="B14" s="363">
        <v>1200</v>
      </c>
      <c r="C14" s="347">
        <f t="shared" si="0"/>
        <v>16.666666666666668</v>
      </c>
      <c r="D14" s="364">
        <f t="shared" si="1"/>
        <v>2</v>
      </c>
      <c r="E14" s="367">
        <v>2</v>
      </c>
      <c r="F14" s="314">
        <v>8300</v>
      </c>
      <c r="G14" s="367" t="s">
        <v>357</v>
      </c>
      <c r="H14" s="367" t="s">
        <v>357</v>
      </c>
      <c r="I14" s="367" t="s">
        <v>357</v>
      </c>
      <c r="J14" s="367" t="s">
        <v>357</v>
      </c>
      <c r="K14" s="367" t="s">
        <v>357</v>
      </c>
      <c r="L14" s="367" t="s">
        <v>357</v>
      </c>
      <c r="M14" s="367">
        <v>1</v>
      </c>
      <c r="N14" s="367" t="s">
        <v>357</v>
      </c>
      <c r="O14" s="367">
        <v>1</v>
      </c>
      <c r="P14" s="367" t="s">
        <v>357</v>
      </c>
      <c r="Q14" s="367" t="s">
        <v>357</v>
      </c>
      <c r="R14" s="367" t="s">
        <v>357</v>
      </c>
      <c r="S14" s="367" t="s">
        <v>357</v>
      </c>
      <c r="T14" s="367" t="s">
        <v>357</v>
      </c>
    </row>
    <row r="15" spans="1:20">
      <c r="A15" s="32" t="s">
        <v>60</v>
      </c>
      <c r="B15" s="363">
        <v>1442</v>
      </c>
      <c r="C15" s="347">
        <f t="shared" si="0"/>
        <v>34.674063800277395</v>
      </c>
      <c r="D15" s="364">
        <f t="shared" si="1"/>
        <v>5</v>
      </c>
      <c r="E15" s="367">
        <v>4</v>
      </c>
      <c r="F15" s="314">
        <v>4100</v>
      </c>
      <c r="G15" s="367" t="s">
        <v>357</v>
      </c>
      <c r="H15" s="364" t="s">
        <v>357</v>
      </c>
      <c r="I15" s="367"/>
      <c r="J15" s="364" t="s">
        <v>357</v>
      </c>
      <c r="K15" s="364" t="s">
        <v>357</v>
      </c>
      <c r="L15" s="367" t="s">
        <v>357</v>
      </c>
      <c r="M15" s="367">
        <v>1</v>
      </c>
      <c r="N15" s="367" t="s">
        <v>357</v>
      </c>
      <c r="O15" s="367">
        <v>1</v>
      </c>
      <c r="P15" s="367">
        <v>1</v>
      </c>
      <c r="Q15" s="365" t="s">
        <v>357</v>
      </c>
      <c r="R15" s="365" t="s">
        <v>357</v>
      </c>
      <c r="S15" s="365">
        <v>1</v>
      </c>
      <c r="T15" s="365">
        <v>1</v>
      </c>
    </row>
    <row r="16" spans="1:20">
      <c r="A16" s="32" t="s">
        <v>61</v>
      </c>
      <c r="B16" s="363">
        <v>1448</v>
      </c>
      <c r="C16" s="347">
        <f t="shared" si="0"/>
        <v>0</v>
      </c>
      <c r="D16" s="364">
        <f t="shared" si="1"/>
        <v>0</v>
      </c>
      <c r="E16" s="367">
        <v>0</v>
      </c>
      <c r="F16" s="314">
        <v>0</v>
      </c>
      <c r="G16" s="367" t="s">
        <v>357</v>
      </c>
      <c r="H16" s="364" t="s">
        <v>357</v>
      </c>
      <c r="I16" s="364" t="s">
        <v>357</v>
      </c>
      <c r="J16" s="364" t="s">
        <v>357</v>
      </c>
      <c r="K16" s="364" t="s">
        <v>357</v>
      </c>
      <c r="L16" s="364" t="s">
        <v>357</v>
      </c>
      <c r="M16" s="364" t="s">
        <v>357</v>
      </c>
      <c r="N16" s="364" t="s">
        <v>357</v>
      </c>
      <c r="O16" s="364" t="s">
        <v>357</v>
      </c>
      <c r="P16" s="364" t="s">
        <v>357</v>
      </c>
      <c r="Q16" s="364" t="s">
        <v>357</v>
      </c>
      <c r="R16" s="364" t="s">
        <v>357</v>
      </c>
      <c r="S16" s="364" t="s">
        <v>357</v>
      </c>
      <c r="T16" s="364" t="s">
        <v>357</v>
      </c>
    </row>
    <row r="17" spans="1:20">
      <c r="A17" s="32" t="s">
        <v>62</v>
      </c>
      <c r="B17" s="363">
        <v>3675</v>
      </c>
      <c r="C17" s="347">
        <f t="shared" si="0"/>
        <v>8.1632653061224492</v>
      </c>
      <c r="D17" s="364">
        <f t="shared" si="1"/>
        <v>3</v>
      </c>
      <c r="E17" s="367">
        <v>1</v>
      </c>
      <c r="F17" s="314">
        <v>2750</v>
      </c>
      <c r="G17" s="367">
        <v>1</v>
      </c>
      <c r="H17" s="364" t="s">
        <v>357</v>
      </c>
      <c r="I17" s="367"/>
      <c r="J17" s="364" t="s">
        <v>357</v>
      </c>
      <c r="K17" s="364" t="s">
        <v>357</v>
      </c>
      <c r="L17" s="364" t="s">
        <v>357</v>
      </c>
      <c r="M17" s="364" t="s">
        <v>357</v>
      </c>
      <c r="N17" s="367">
        <v>1</v>
      </c>
      <c r="O17" s="367">
        <v>1</v>
      </c>
      <c r="P17" s="367" t="s">
        <v>357</v>
      </c>
      <c r="Q17" s="367" t="s">
        <v>357</v>
      </c>
      <c r="R17" s="367" t="s">
        <v>357</v>
      </c>
      <c r="S17" s="367" t="s">
        <v>357</v>
      </c>
      <c r="T17" s="367" t="s">
        <v>357</v>
      </c>
    </row>
    <row r="18" spans="1:20">
      <c r="A18" s="32" t="s">
        <v>63</v>
      </c>
      <c r="B18" s="366">
        <v>9434</v>
      </c>
      <c r="C18" s="347">
        <f t="shared" si="0"/>
        <v>72.07971168115327</v>
      </c>
      <c r="D18" s="364">
        <f t="shared" si="1"/>
        <v>68</v>
      </c>
      <c r="E18" s="367">
        <v>61</v>
      </c>
      <c r="F18" s="314">
        <v>90259.7</v>
      </c>
      <c r="G18" s="367">
        <v>2</v>
      </c>
      <c r="H18" s="364" t="s">
        <v>357</v>
      </c>
      <c r="I18" s="364" t="s">
        <v>357</v>
      </c>
      <c r="J18" s="364" t="s">
        <v>357</v>
      </c>
      <c r="K18" s="364">
        <v>1</v>
      </c>
      <c r="L18" s="367">
        <v>4</v>
      </c>
      <c r="M18" s="367">
        <v>26</v>
      </c>
      <c r="N18" s="367">
        <v>15</v>
      </c>
      <c r="O18" s="367">
        <v>2</v>
      </c>
      <c r="P18" s="367">
        <v>7</v>
      </c>
      <c r="Q18" s="364" t="s">
        <v>357</v>
      </c>
      <c r="R18" s="365" t="s">
        <v>357</v>
      </c>
      <c r="S18" s="367">
        <v>3</v>
      </c>
      <c r="T18" s="364">
        <v>8</v>
      </c>
    </row>
    <row r="19" spans="1:20">
      <c r="A19" s="32" t="s">
        <v>64</v>
      </c>
      <c r="B19" s="366">
        <v>1827</v>
      </c>
      <c r="C19" s="347">
        <f t="shared" si="0"/>
        <v>38.314176245210724</v>
      </c>
      <c r="D19" s="364">
        <f t="shared" si="1"/>
        <v>7</v>
      </c>
      <c r="E19" s="367">
        <v>4</v>
      </c>
      <c r="F19" s="314">
        <v>7500</v>
      </c>
      <c r="G19" s="367">
        <v>2</v>
      </c>
      <c r="H19" s="367" t="s">
        <v>357</v>
      </c>
      <c r="I19" s="367" t="s">
        <v>357</v>
      </c>
      <c r="J19" s="367" t="s">
        <v>357</v>
      </c>
      <c r="K19" s="367" t="s">
        <v>357</v>
      </c>
      <c r="L19" s="367">
        <v>1</v>
      </c>
      <c r="M19" s="367">
        <v>2</v>
      </c>
      <c r="N19" s="367">
        <v>2</v>
      </c>
      <c r="O19" s="367" t="s">
        <v>357</v>
      </c>
      <c r="P19" s="367" t="s">
        <v>357</v>
      </c>
      <c r="Q19" s="367" t="s">
        <v>357</v>
      </c>
      <c r="R19" s="367" t="s">
        <v>357</v>
      </c>
      <c r="S19" s="367" t="s">
        <v>357</v>
      </c>
      <c r="T19" s="367" t="s">
        <v>357</v>
      </c>
    </row>
    <row r="20" spans="1:20">
      <c r="A20" s="32" t="s">
        <v>501</v>
      </c>
      <c r="B20" s="368" t="s">
        <v>357</v>
      </c>
      <c r="C20" s="369" t="s">
        <v>357</v>
      </c>
      <c r="D20" s="370">
        <f t="shared" si="1"/>
        <v>0</v>
      </c>
      <c r="E20" s="371">
        <v>4</v>
      </c>
      <c r="F20" s="321" t="s">
        <v>357</v>
      </c>
      <c r="G20" s="371" t="s">
        <v>357</v>
      </c>
      <c r="H20" s="370" t="s">
        <v>357</v>
      </c>
      <c r="I20" s="370" t="s">
        <v>357</v>
      </c>
      <c r="J20" s="370" t="s">
        <v>357</v>
      </c>
      <c r="K20" s="370" t="s">
        <v>357</v>
      </c>
      <c r="L20" s="370" t="s">
        <v>357</v>
      </c>
      <c r="M20" s="370" t="s">
        <v>357</v>
      </c>
      <c r="N20" s="370" t="s">
        <v>357</v>
      </c>
      <c r="O20" s="364" t="s">
        <v>357</v>
      </c>
      <c r="P20" s="364" t="s">
        <v>357</v>
      </c>
      <c r="Q20" s="364" t="s">
        <v>357</v>
      </c>
      <c r="R20" s="364" t="s">
        <v>357</v>
      </c>
      <c r="S20" s="364" t="s">
        <v>357</v>
      </c>
      <c r="T20" s="364" t="s">
        <v>357</v>
      </c>
    </row>
    <row r="21" spans="1:20">
      <c r="A21" s="372" t="s">
        <v>143</v>
      </c>
      <c r="B21" s="373">
        <f>SUM(B5:B19)</f>
        <v>29327</v>
      </c>
      <c r="C21" s="369">
        <f>D21/B21*10000</f>
        <v>45.69168343165002</v>
      </c>
      <c r="D21" s="370">
        <f>SUM(D5:D19)</f>
        <v>134</v>
      </c>
      <c r="E21" s="371">
        <f>SUM(E5:E20)</f>
        <v>112</v>
      </c>
      <c r="F21" s="350">
        <f>SUM(F5:F20)</f>
        <v>348183.4</v>
      </c>
      <c r="G21" s="371">
        <f>SUM(G5:G19)</f>
        <v>6</v>
      </c>
      <c r="H21" s="371">
        <f>SUM(H5:H19)</f>
        <v>0</v>
      </c>
      <c r="I21" s="371">
        <f t="shared" ref="I21:T21" si="2">SUM(I5:I19)</f>
        <v>0</v>
      </c>
      <c r="J21" s="371">
        <f t="shared" si="2"/>
        <v>0</v>
      </c>
      <c r="K21" s="371">
        <f t="shared" si="2"/>
        <v>1</v>
      </c>
      <c r="L21" s="371">
        <f t="shared" si="2"/>
        <v>7</v>
      </c>
      <c r="M21" s="371">
        <f t="shared" si="2"/>
        <v>38</v>
      </c>
      <c r="N21" s="371">
        <f t="shared" si="2"/>
        <v>26</v>
      </c>
      <c r="O21" s="374">
        <f t="shared" si="2"/>
        <v>20</v>
      </c>
      <c r="P21" s="374">
        <f t="shared" si="2"/>
        <v>16</v>
      </c>
      <c r="Q21" s="374">
        <f t="shared" si="2"/>
        <v>0</v>
      </c>
      <c r="R21" s="374">
        <f t="shared" si="2"/>
        <v>0</v>
      </c>
      <c r="S21" s="374">
        <f t="shared" si="2"/>
        <v>6</v>
      </c>
      <c r="T21" s="374">
        <f t="shared" si="2"/>
        <v>14</v>
      </c>
    </row>
  </sheetData>
  <mergeCells count="19">
    <mergeCell ref="A1:T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R3:R4"/>
    <mergeCell ref="S3:S4"/>
    <mergeCell ref="T3:T4"/>
    <mergeCell ref="L3:L4"/>
    <mergeCell ref="M3:M4"/>
    <mergeCell ref="N3:N4"/>
    <mergeCell ref="O3:O4"/>
    <mergeCell ref="P3:P4"/>
    <mergeCell ref="Q3:Q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E13" sqref="E13"/>
    </sheetView>
  </sheetViews>
  <sheetFormatPr defaultRowHeight="12.75"/>
  <cols>
    <col min="1" max="1" width="35.28515625" style="376" customWidth="1"/>
    <col min="2" max="3" width="21.5703125" style="376" customWidth="1"/>
    <col min="4" max="16384" width="9.140625" style="376"/>
  </cols>
  <sheetData>
    <row r="1" spans="1:3">
      <c r="A1" s="667" t="s">
        <v>538</v>
      </c>
      <c r="B1" s="667"/>
      <c r="C1" s="667"/>
    </row>
    <row r="2" spans="1:3">
      <c r="C2" s="377" t="s">
        <v>539</v>
      </c>
    </row>
    <row r="3" spans="1:3" ht="25.5">
      <c r="A3" s="378" t="s">
        <v>540</v>
      </c>
      <c r="B3" s="378" t="s">
        <v>541</v>
      </c>
      <c r="C3" s="378" t="s">
        <v>542</v>
      </c>
    </row>
    <row r="4" spans="1:3">
      <c r="A4" s="379" t="s">
        <v>543</v>
      </c>
      <c r="B4" s="380">
        <v>557700</v>
      </c>
      <c r="C4" s="378">
        <v>0</v>
      </c>
    </row>
    <row r="5" spans="1:3">
      <c r="A5" s="379" t="s">
        <v>544</v>
      </c>
      <c r="B5" s="380">
        <v>400000</v>
      </c>
      <c r="C5" s="378">
        <v>0</v>
      </c>
    </row>
    <row r="6" spans="1:3">
      <c r="A6" s="379" t="s">
        <v>545</v>
      </c>
      <c r="B6" s="381">
        <v>224546.7</v>
      </c>
      <c r="C6" s="381">
        <v>224546.7</v>
      </c>
    </row>
    <row r="7" spans="1:3">
      <c r="A7" s="379" t="s">
        <v>546</v>
      </c>
      <c r="B7" s="380">
        <v>861000</v>
      </c>
      <c r="C7" s="380">
        <v>861000</v>
      </c>
    </row>
    <row r="8" spans="1:3">
      <c r="A8" s="379" t="s">
        <v>547</v>
      </c>
      <c r="B8" s="378">
        <v>0</v>
      </c>
      <c r="C8" s="378">
        <v>0</v>
      </c>
    </row>
    <row r="9" spans="1:3">
      <c r="A9" s="379" t="s">
        <v>548</v>
      </c>
      <c r="B9" s="381">
        <v>728711.2</v>
      </c>
      <c r="C9" s="381">
        <v>728711.2</v>
      </c>
    </row>
    <row r="10" spans="1:3">
      <c r="A10" s="379" t="s">
        <v>549</v>
      </c>
      <c r="B10" s="380">
        <v>570000</v>
      </c>
      <c r="C10" s="380">
        <v>570000</v>
      </c>
    </row>
    <row r="11" spans="1:3">
      <c r="A11" s="379" t="s">
        <v>550</v>
      </c>
      <c r="B11" s="380">
        <v>126000</v>
      </c>
      <c r="C11" s="381">
        <v>55744.2</v>
      </c>
    </row>
    <row r="12" spans="1:3">
      <c r="A12" s="379" t="s">
        <v>551</v>
      </c>
      <c r="B12" s="380">
        <v>49840</v>
      </c>
      <c r="C12" s="378">
        <v>0</v>
      </c>
    </row>
    <row r="13" spans="1:3">
      <c r="A13" s="379" t="s">
        <v>552</v>
      </c>
      <c r="B13" s="381">
        <v>395613.4</v>
      </c>
      <c r="C13" s="381">
        <v>278754.2</v>
      </c>
    </row>
    <row r="14" spans="1:3">
      <c r="A14" s="379" t="s">
        <v>553</v>
      </c>
      <c r="B14" s="380">
        <v>7000</v>
      </c>
      <c r="C14" s="380">
        <v>7000</v>
      </c>
    </row>
    <row r="15" spans="1:3">
      <c r="A15" s="379" t="s">
        <v>554</v>
      </c>
      <c r="B15" s="381">
        <v>382422.4</v>
      </c>
      <c r="C15" s="381">
        <v>382422.4</v>
      </c>
    </row>
    <row r="16" spans="1:3">
      <c r="A16" s="379" t="s">
        <v>555</v>
      </c>
      <c r="B16" s="381">
        <v>790666.5</v>
      </c>
      <c r="C16" s="381">
        <v>790666.5</v>
      </c>
    </row>
    <row r="17" spans="1:3">
      <c r="A17" s="379" t="s">
        <v>556</v>
      </c>
      <c r="B17" s="381">
        <v>135514.9</v>
      </c>
      <c r="C17" s="381">
        <v>121119.3</v>
      </c>
    </row>
  </sheetData>
  <mergeCells count="1">
    <mergeCell ref="A1:C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4:J45"/>
  <sheetViews>
    <sheetView topLeftCell="A37" workbookViewId="0">
      <selection activeCell="Q40" sqref="Q39:Q40"/>
    </sheetView>
  </sheetViews>
  <sheetFormatPr defaultRowHeight="15"/>
  <cols>
    <col min="1" max="1" width="17.140625" style="382" customWidth="1"/>
    <col min="2" max="2" width="11.28515625" style="382" hidden="1" customWidth="1"/>
    <col min="3" max="3" width="12.5703125" style="382" hidden="1" customWidth="1"/>
    <col min="4" max="7" width="11.28515625" style="382" customWidth="1"/>
    <col min="8" max="10" width="12.28515625" style="382" customWidth="1"/>
    <col min="11" max="256" width="9.140625" style="382"/>
    <col min="257" max="257" width="17.140625" style="382" customWidth="1"/>
    <col min="258" max="259" width="0" style="382" hidden="1" customWidth="1"/>
    <col min="260" max="263" width="11.28515625" style="382" customWidth="1"/>
    <col min="264" max="266" width="12.28515625" style="382" customWidth="1"/>
    <col min="267" max="512" width="9.140625" style="382"/>
    <col min="513" max="513" width="17.140625" style="382" customWidth="1"/>
    <col min="514" max="515" width="0" style="382" hidden="1" customWidth="1"/>
    <col min="516" max="519" width="11.28515625" style="382" customWidth="1"/>
    <col min="520" max="522" width="12.28515625" style="382" customWidth="1"/>
    <col min="523" max="768" width="9.140625" style="382"/>
    <col min="769" max="769" width="17.140625" style="382" customWidth="1"/>
    <col min="770" max="771" width="0" style="382" hidden="1" customWidth="1"/>
    <col min="772" max="775" width="11.28515625" style="382" customWidth="1"/>
    <col min="776" max="778" width="12.28515625" style="382" customWidth="1"/>
    <col min="779" max="1024" width="9.140625" style="382"/>
    <col min="1025" max="1025" width="17.140625" style="382" customWidth="1"/>
    <col min="1026" max="1027" width="0" style="382" hidden="1" customWidth="1"/>
    <col min="1028" max="1031" width="11.28515625" style="382" customWidth="1"/>
    <col min="1032" max="1034" width="12.28515625" style="382" customWidth="1"/>
    <col min="1035" max="1280" width="9.140625" style="382"/>
    <col min="1281" max="1281" width="17.140625" style="382" customWidth="1"/>
    <col min="1282" max="1283" width="0" style="382" hidden="1" customWidth="1"/>
    <col min="1284" max="1287" width="11.28515625" style="382" customWidth="1"/>
    <col min="1288" max="1290" width="12.28515625" style="382" customWidth="1"/>
    <col min="1291" max="1536" width="9.140625" style="382"/>
    <col min="1537" max="1537" width="17.140625" style="382" customWidth="1"/>
    <col min="1538" max="1539" width="0" style="382" hidden="1" customWidth="1"/>
    <col min="1540" max="1543" width="11.28515625" style="382" customWidth="1"/>
    <col min="1544" max="1546" width="12.28515625" style="382" customWidth="1"/>
    <col min="1547" max="1792" width="9.140625" style="382"/>
    <col min="1793" max="1793" width="17.140625" style="382" customWidth="1"/>
    <col min="1794" max="1795" width="0" style="382" hidden="1" customWidth="1"/>
    <col min="1796" max="1799" width="11.28515625" style="382" customWidth="1"/>
    <col min="1800" max="1802" width="12.28515625" style="382" customWidth="1"/>
    <col min="1803" max="2048" width="9.140625" style="382"/>
    <col min="2049" max="2049" width="17.140625" style="382" customWidth="1"/>
    <col min="2050" max="2051" width="0" style="382" hidden="1" customWidth="1"/>
    <col min="2052" max="2055" width="11.28515625" style="382" customWidth="1"/>
    <col min="2056" max="2058" width="12.28515625" style="382" customWidth="1"/>
    <col min="2059" max="2304" width="9.140625" style="382"/>
    <col min="2305" max="2305" width="17.140625" style="382" customWidth="1"/>
    <col min="2306" max="2307" width="0" style="382" hidden="1" customWidth="1"/>
    <col min="2308" max="2311" width="11.28515625" style="382" customWidth="1"/>
    <col min="2312" max="2314" width="12.28515625" style="382" customWidth="1"/>
    <col min="2315" max="2560" width="9.140625" style="382"/>
    <col min="2561" max="2561" width="17.140625" style="382" customWidth="1"/>
    <col min="2562" max="2563" width="0" style="382" hidden="1" customWidth="1"/>
    <col min="2564" max="2567" width="11.28515625" style="382" customWidth="1"/>
    <col min="2568" max="2570" width="12.28515625" style="382" customWidth="1"/>
    <col min="2571" max="2816" width="9.140625" style="382"/>
    <col min="2817" max="2817" width="17.140625" style="382" customWidth="1"/>
    <col min="2818" max="2819" width="0" style="382" hidden="1" customWidth="1"/>
    <col min="2820" max="2823" width="11.28515625" style="382" customWidth="1"/>
    <col min="2824" max="2826" width="12.28515625" style="382" customWidth="1"/>
    <col min="2827" max="3072" width="9.140625" style="382"/>
    <col min="3073" max="3073" width="17.140625" style="382" customWidth="1"/>
    <col min="3074" max="3075" width="0" style="382" hidden="1" customWidth="1"/>
    <col min="3076" max="3079" width="11.28515625" style="382" customWidth="1"/>
    <col min="3080" max="3082" width="12.28515625" style="382" customWidth="1"/>
    <col min="3083" max="3328" width="9.140625" style="382"/>
    <col min="3329" max="3329" width="17.140625" style="382" customWidth="1"/>
    <col min="3330" max="3331" width="0" style="382" hidden="1" customWidth="1"/>
    <col min="3332" max="3335" width="11.28515625" style="382" customWidth="1"/>
    <col min="3336" max="3338" width="12.28515625" style="382" customWidth="1"/>
    <col min="3339" max="3584" width="9.140625" style="382"/>
    <col min="3585" max="3585" width="17.140625" style="382" customWidth="1"/>
    <col min="3586" max="3587" width="0" style="382" hidden="1" customWidth="1"/>
    <col min="3588" max="3591" width="11.28515625" style="382" customWidth="1"/>
    <col min="3592" max="3594" width="12.28515625" style="382" customWidth="1"/>
    <col min="3595" max="3840" width="9.140625" style="382"/>
    <col min="3841" max="3841" width="17.140625" style="382" customWidth="1"/>
    <col min="3842" max="3843" width="0" style="382" hidden="1" customWidth="1"/>
    <col min="3844" max="3847" width="11.28515625" style="382" customWidth="1"/>
    <col min="3848" max="3850" width="12.28515625" style="382" customWidth="1"/>
    <col min="3851" max="4096" width="9.140625" style="382"/>
    <col min="4097" max="4097" width="17.140625" style="382" customWidth="1"/>
    <col min="4098" max="4099" width="0" style="382" hidden="1" customWidth="1"/>
    <col min="4100" max="4103" width="11.28515625" style="382" customWidth="1"/>
    <col min="4104" max="4106" width="12.28515625" style="382" customWidth="1"/>
    <col min="4107" max="4352" width="9.140625" style="382"/>
    <col min="4353" max="4353" width="17.140625" style="382" customWidth="1"/>
    <col min="4354" max="4355" width="0" style="382" hidden="1" customWidth="1"/>
    <col min="4356" max="4359" width="11.28515625" style="382" customWidth="1"/>
    <col min="4360" max="4362" width="12.28515625" style="382" customWidth="1"/>
    <col min="4363" max="4608" width="9.140625" style="382"/>
    <col min="4609" max="4609" width="17.140625" style="382" customWidth="1"/>
    <col min="4610" max="4611" width="0" style="382" hidden="1" customWidth="1"/>
    <col min="4612" max="4615" width="11.28515625" style="382" customWidth="1"/>
    <col min="4616" max="4618" width="12.28515625" style="382" customWidth="1"/>
    <col min="4619" max="4864" width="9.140625" style="382"/>
    <col min="4865" max="4865" width="17.140625" style="382" customWidth="1"/>
    <col min="4866" max="4867" width="0" style="382" hidden="1" customWidth="1"/>
    <col min="4868" max="4871" width="11.28515625" style="382" customWidth="1"/>
    <col min="4872" max="4874" width="12.28515625" style="382" customWidth="1"/>
    <col min="4875" max="5120" width="9.140625" style="382"/>
    <col min="5121" max="5121" width="17.140625" style="382" customWidth="1"/>
    <col min="5122" max="5123" width="0" style="382" hidden="1" customWidth="1"/>
    <col min="5124" max="5127" width="11.28515625" style="382" customWidth="1"/>
    <col min="5128" max="5130" width="12.28515625" style="382" customWidth="1"/>
    <col min="5131" max="5376" width="9.140625" style="382"/>
    <col min="5377" max="5377" width="17.140625" style="382" customWidth="1"/>
    <col min="5378" max="5379" width="0" style="382" hidden="1" customWidth="1"/>
    <col min="5380" max="5383" width="11.28515625" style="382" customWidth="1"/>
    <col min="5384" max="5386" width="12.28515625" style="382" customWidth="1"/>
    <col min="5387" max="5632" width="9.140625" style="382"/>
    <col min="5633" max="5633" width="17.140625" style="382" customWidth="1"/>
    <col min="5634" max="5635" width="0" style="382" hidden="1" customWidth="1"/>
    <col min="5636" max="5639" width="11.28515625" style="382" customWidth="1"/>
    <col min="5640" max="5642" width="12.28515625" style="382" customWidth="1"/>
    <col min="5643" max="5888" width="9.140625" style="382"/>
    <col min="5889" max="5889" width="17.140625" style="382" customWidth="1"/>
    <col min="5890" max="5891" width="0" style="382" hidden="1" customWidth="1"/>
    <col min="5892" max="5895" width="11.28515625" style="382" customWidth="1"/>
    <col min="5896" max="5898" width="12.28515625" style="382" customWidth="1"/>
    <col min="5899" max="6144" width="9.140625" style="382"/>
    <col min="6145" max="6145" width="17.140625" style="382" customWidth="1"/>
    <col min="6146" max="6147" width="0" style="382" hidden="1" customWidth="1"/>
    <col min="6148" max="6151" width="11.28515625" style="382" customWidth="1"/>
    <col min="6152" max="6154" width="12.28515625" style="382" customWidth="1"/>
    <col min="6155" max="6400" width="9.140625" style="382"/>
    <col min="6401" max="6401" width="17.140625" style="382" customWidth="1"/>
    <col min="6402" max="6403" width="0" style="382" hidden="1" customWidth="1"/>
    <col min="6404" max="6407" width="11.28515625" style="382" customWidth="1"/>
    <col min="6408" max="6410" width="12.28515625" style="382" customWidth="1"/>
    <col min="6411" max="6656" width="9.140625" style="382"/>
    <col min="6657" max="6657" width="17.140625" style="382" customWidth="1"/>
    <col min="6658" max="6659" width="0" style="382" hidden="1" customWidth="1"/>
    <col min="6660" max="6663" width="11.28515625" style="382" customWidth="1"/>
    <col min="6664" max="6666" width="12.28515625" style="382" customWidth="1"/>
    <col min="6667" max="6912" width="9.140625" style="382"/>
    <col min="6913" max="6913" width="17.140625" style="382" customWidth="1"/>
    <col min="6914" max="6915" width="0" style="382" hidden="1" customWidth="1"/>
    <col min="6916" max="6919" width="11.28515625" style="382" customWidth="1"/>
    <col min="6920" max="6922" width="12.28515625" style="382" customWidth="1"/>
    <col min="6923" max="7168" width="9.140625" style="382"/>
    <col min="7169" max="7169" width="17.140625" style="382" customWidth="1"/>
    <col min="7170" max="7171" width="0" style="382" hidden="1" customWidth="1"/>
    <col min="7172" max="7175" width="11.28515625" style="382" customWidth="1"/>
    <col min="7176" max="7178" width="12.28515625" style="382" customWidth="1"/>
    <col min="7179" max="7424" width="9.140625" style="382"/>
    <col min="7425" max="7425" width="17.140625" style="382" customWidth="1"/>
    <col min="7426" max="7427" width="0" style="382" hidden="1" customWidth="1"/>
    <col min="7428" max="7431" width="11.28515625" style="382" customWidth="1"/>
    <col min="7432" max="7434" width="12.28515625" style="382" customWidth="1"/>
    <col min="7435" max="7680" width="9.140625" style="382"/>
    <col min="7681" max="7681" width="17.140625" style="382" customWidth="1"/>
    <col min="7682" max="7683" width="0" style="382" hidden="1" customWidth="1"/>
    <col min="7684" max="7687" width="11.28515625" style="382" customWidth="1"/>
    <col min="7688" max="7690" width="12.28515625" style="382" customWidth="1"/>
    <col min="7691" max="7936" width="9.140625" style="382"/>
    <col min="7937" max="7937" width="17.140625" style="382" customWidth="1"/>
    <col min="7938" max="7939" width="0" style="382" hidden="1" customWidth="1"/>
    <col min="7940" max="7943" width="11.28515625" style="382" customWidth="1"/>
    <col min="7944" max="7946" width="12.28515625" style="382" customWidth="1"/>
    <col min="7947" max="8192" width="9.140625" style="382"/>
    <col min="8193" max="8193" width="17.140625" style="382" customWidth="1"/>
    <col min="8194" max="8195" width="0" style="382" hidden="1" customWidth="1"/>
    <col min="8196" max="8199" width="11.28515625" style="382" customWidth="1"/>
    <col min="8200" max="8202" width="12.28515625" style="382" customWidth="1"/>
    <col min="8203" max="8448" width="9.140625" style="382"/>
    <col min="8449" max="8449" width="17.140625" style="382" customWidth="1"/>
    <col min="8450" max="8451" width="0" style="382" hidden="1" customWidth="1"/>
    <col min="8452" max="8455" width="11.28515625" style="382" customWidth="1"/>
    <col min="8456" max="8458" width="12.28515625" style="382" customWidth="1"/>
    <col min="8459" max="8704" width="9.140625" style="382"/>
    <col min="8705" max="8705" width="17.140625" style="382" customWidth="1"/>
    <col min="8706" max="8707" width="0" style="382" hidden="1" customWidth="1"/>
    <col min="8708" max="8711" width="11.28515625" style="382" customWidth="1"/>
    <col min="8712" max="8714" width="12.28515625" style="382" customWidth="1"/>
    <col min="8715" max="8960" width="9.140625" style="382"/>
    <col min="8961" max="8961" width="17.140625" style="382" customWidth="1"/>
    <col min="8962" max="8963" width="0" style="382" hidden="1" customWidth="1"/>
    <col min="8964" max="8967" width="11.28515625" style="382" customWidth="1"/>
    <col min="8968" max="8970" width="12.28515625" style="382" customWidth="1"/>
    <col min="8971" max="9216" width="9.140625" style="382"/>
    <col min="9217" max="9217" width="17.140625" style="382" customWidth="1"/>
    <col min="9218" max="9219" width="0" style="382" hidden="1" customWidth="1"/>
    <col min="9220" max="9223" width="11.28515625" style="382" customWidth="1"/>
    <col min="9224" max="9226" width="12.28515625" style="382" customWidth="1"/>
    <col min="9227" max="9472" width="9.140625" style="382"/>
    <col min="9473" max="9473" width="17.140625" style="382" customWidth="1"/>
    <col min="9474" max="9475" width="0" style="382" hidden="1" customWidth="1"/>
    <col min="9476" max="9479" width="11.28515625" style="382" customWidth="1"/>
    <col min="9480" max="9482" width="12.28515625" style="382" customWidth="1"/>
    <col min="9483" max="9728" width="9.140625" style="382"/>
    <col min="9729" max="9729" width="17.140625" style="382" customWidth="1"/>
    <col min="9730" max="9731" width="0" style="382" hidden="1" customWidth="1"/>
    <col min="9732" max="9735" width="11.28515625" style="382" customWidth="1"/>
    <col min="9736" max="9738" width="12.28515625" style="382" customWidth="1"/>
    <col min="9739" max="9984" width="9.140625" style="382"/>
    <col min="9985" max="9985" width="17.140625" style="382" customWidth="1"/>
    <col min="9986" max="9987" width="0" style="382" hidden="1" customWidth="1"/>
    <col min="9988" max="9991" width="11.28515625" style="382" customWidth="1"/>
    <col min="9992" max="9994" width="12.28515625" style="382" customWidth="1"/>
    <col min="9995" max="10240" width="9.140625" style="382"/>
    <col min="10241" max="10241" width="17.140625" style="382" customWidth="1"/>
    <col min="10242" max="10243" width="0" style="382" hidden="1" customWidth="1"/>
    <col min="10244" max="10247" width="11.28515625" style="382" customWidth="1"/>
    <col min="10248" max="10250" width="12.28515625" style="382" customWidth="1"/>
    <col min="10251" max="10496" width="9.140625" style="382"/>
    <col min="10497" max="10497" width="17.140625" style="382" customWidth="1"/>
    <col min="10498" max="10499" width="0" style="382" hidden="1" customWidth="1"/>
    <col min="10500" max="10503" width="11.28515625" style="382" customWidth="1"/>
    <col min="10504" max="10506" width="12.28515625" style="382" customWidth="1"/>
    <col min="10507" max="10752" width="9.140625" style="382"/>
    <col min="10753" max="10753" width="17.140625" style="382" customWidth="1"/>
    <col min="10754" max="10755" width="0" style="382" hidden="1" customWidth="1"/>
    <col min="10756" max="10759" width="11.28515625" style="382" customWidth="1"/>
    <col min="10760" max="10762" width="12.28515625" style="382" customWidth="1"/>
    <col min="10763" max="11008" width="9.140625" style="382"/>
    <col min="11009" max="11009" width="17.140625" style="382" customWidth="1"/>
    <col min="11010" max="11011" width="0" style="382" hidden="1" customWidth="1"/>
    <col min="11012" max="11015" width="11.28515625" style="382" customWidth="1"/>
    <col min="11016" max="11018" width="12.28515625" style="382" customWidth="1"/>
    <col min="11019" max="11264" width="9.140625" style="382"/>
    <col min="11265" max="11265" width="17.140625" style="382" customWidth="1"/>
    <col min="11266" max="11267" width="0" style="382" hidden="1" customWidth="1"/>
    <col min="11268" max="11271" width="11.28515625" style="382" customWidth="1"/>
    <col min="11272" max="11274" width="12.28515625" style="382" customWidth="1"/>
    <col min="11275" max="11520" width="9.140625" style="382"/>
    <col min="11521" max="11521" width="17.140625" style="382" customWidth="1"/>
    <col min="11522" max="11523" width="0" style="382" hidden="1" customWidth="1"/>
    <col min="11524" max="11527" width="11.28515625" style="382" customWidth="1"/>
    <col min="11528" max="11530" width="12.28515625" style="382" customWidth="1"/>
    <col min="11531" max="11776" width="9.140625" style="382"/>
    <col min="11777" max="11777" width="17.140625" style="382" customWidth="1"/>
    <col min="11778" max="11779" width="0" style="382" hidden="1" customWidth="1"/>
    <col min="11780" max="11783" width="11.28515625" style="382" customWidth="1"/>
    <col min="11784" max="11786" width="12.28515625" style="382" customWidth="1"/>
    <col min="11787" max="12032" width="9.140625" style="382"/>
    <col min="12033" max="12033" width="17.140625" style="382" customWidth="1"/>
    <col min="12034" max="12035" width="0" style="382" hidden="1" customWidth="1"/>
    <col min="12036" max="12039" width="11.28515625" style="382" customWidth="1"/>
    <col min="12040" max="12042" width="12.28515625" style="382" customWidth="1"/>
    <col min="12043" max="12288" width="9.140625" style="382"/>
    <col min="12289" max="12289" width="17.140625" style="382" customWidth="1"/>
    <col min="12290" max="12291" width="0" style="382" hidden="1" customWidth="1"/>
    <col min="12292" max="12295" width="11.28515625" style="382" customWidth="1"/>
    <col min="12296" max="12298" width="12.28515625" style="382" customWidth="1"/>
    <col min="12299" max="12544" width="9.140625" style="382"/>
    <col min="12545" max="12545" width="17.140625" style="382" customWidth="1"/>
    <col min="12546" max="12547" width="0" style="382" hidden="1" customWidth="1"/>
    <col min="12548" max="12551" width="11.28515625" style="382" customWidth="1"/>
    <col min="12552" max="12554" width="12.28515625" style="382" customWidth="1"/>
    <col min="12555" max="12800" width="9.140625" style="382"/>
    <col min="12801" max="12801" width="17.140625" style="382" customWidth="1"/>
    <col min="12802" max="12803" width="0" style="382" hidden="1" customWidth="1"/>
    <col min="12804" max="12807" width="11.28515625" style="382" customWidth="1"/>
    <col min="12808" max="12810" width="12.28515625" style="382" customWidth="1"/>
    <col min="12811" max="13056" width="9.140625" style="382"/>
    <col min="13057" max="13057" width="17.140625" style="382" customWidth="1"/>
    <col min="13058" max="13059" width="0" style="382" hidden="1" customWidth="1"/>
    <col min="13060" max="13063" width="11.28515625" style="382" customWidth="1"/>
    <col min="13064" max="13066" width="12.28515625" style="382" customWidth="1"/>
    <col min="13067" max="13312" width="9.140625" style="382"/>
    <col min="13313" max="13313" width="17.140625" style="382" customWidth="1"/>
    <col min="13314" max="13315" width="0" style="382" hidden="1" customWidth="1"/>
    <col min="13316" max="13319" width="11.28515625" style="382" customWidth="1"/>
    <col min="13320" max="13322" width="12.28515625" style="382" customWidth="1"/>
    <col min="13323" max="13568" width="9.140625" style="382"/>
    <col min="13569" max="13569" width="17.140625" style="382" customWidth="1"/>
    <col min="13570" max="13571" width="0" style="382" hidden="1" customWidth="1"/>
    <col min="13572" max="13575" width="11.28515625" style="382" customWidth="1"/>
    <col min="13576" max="13578" width="12.28515625" style="382" customWidth="1"/>
    <col min="13579" max="13824" width="9.140625" style="382"/>
    <col min="13825" max="13825" width="17.140625" style="382" customWidth="1"/>
    <col min="13826" max="13827" width="0" style="382" hidden="1" customWidth="1"/>
    <col min="13828" max="13831" width="11.28515625" style="382" customWidth="1"/>
    <col min="13832" max="13834" width="12.28515625" style="382" customWidth="1"/>
    <col min="13835" max="14080" width="9.140625" style="382"/>
    <col min="14081" max="14081" width="17.140625" style="382" customWidth="1"/>
    <col min="14082" max="14083" width="0" style="382" hidden="1" customWidth="1"/>
    <col min="14084" max="14087" width="11.28515625" style="382" customWidth="1"/>
    <col min="14088" max="14090" width="12.28515625" style="382" customWidth="1"/>
    <col min="14091" max="14336" width="9.140625" style="382"/>
    <col min="14337" max="14337" width="17.140625" style="382" customWidth="1"/>
    <col min="14338" max="14339" width="0" style="382" hidden="1" customWidth="1"/>
    <col min="14340" max="14343" width="11.28515625" style="382" customWidth="1"/>
    <col min="14344" max="14346" width="12.28515625" style="382" customWidth="1"/>
    <col min="14347" max="14592" width="9.140625" style="382"/>
    <col min="14593" max="14593" width="17.140625" style="382" customWidth="1"/>
    <col min="14594" max="14595" width="0" style="382" hidden="1" customWidth="1"/>
    <col min="14596" max="14599" width="11.28515625" style="382" customWidth="1"/>
    <col min="14600" max="14602" width="12.28515625" style="382" customWidth="1"/>
    <col min="14603" max="14848" width="9.140625" style="382"/>
    <col min="14849" max="14849" width="17.140625" style="382" customWidth="1"/>
    <col min="14850" max="14851" width="0" style="382" hidden="1" customWidth="1"/>
    <col min="14852" max="14855" width="11.28515625" style="382" customWidth="1"/>
    <col min="14856" max="14858" width="12.28515625" style="382" customWidth="1"/>
    <col min="14859" max="15104" width="9.140625" style="382"/>
    <col min="15105" max="15105" width="17.140625" style="382" customWidth="1"/>
    <col min="15106" max="15107" width="0" style="382" hidden="1" customWidth="1"/>
    <col min="15108" max="15111" width="11.28515625" style="382" customWidth="1"/>
    <col min="15112" max="15114" width="12.28515625" style="382" customWidth="1"/>
    <col min="15115" max="15360" width="9.140625" style="382"/>
    <col min="15361" max="15361" width="17.140625" style="382" customWidth="1"/>
    <col min="15362" max="15363" width="0" style="382" hidden="1" customWidth="1"/>
    <col min="15364" max="15367" width="11.28515625" style="382" customWidth="1"/>
    <col min="15368" max="15370" width="12.28515625" style="382" customWidth="1"/>
    <col min="15371" max="15616" width="9.140625" style="382"/>
    <col min="15617" max="15617" width="17.140625" style="382" customWidth="1"/>
    <col min="15618" max="15619" width="0" style="382" hidden="1" customWidth="1"/>
    <col min="15620" max="15623" width="11.28515625" style="382" customWidth="1"/>
    <col min="15624" max="15626" width="12.28515625" style="382" customWidth="1"/>
    <col min="15627" max="15872" width="9.140625" style="382"/>
    <col min="15873" max="15873" width="17.140625" style="382" customWidth="1"/>
    <col min="15874" max="15875" width="0" style="382" hidden="1" customWidth="1"/>
    <col min="15876" max="15879" width="11.28515625" style="382" customWidth="1"/>
    <col min="15880" max="15882" width="12.28515625" style="382" customWidth="1"/>
    <col min="15883" max="16128" width="9.140625" style="382"/>
    <col min="16129" max="16129" width="17.140625" style="382" customWidth="1"/>
    <col min="16130" max="16131" width="0" style="382" hidden="1" customWidth="1"/>
    <col min="16132" max="16135" width="11.28515625" style="382" customWidth="1"/>
    <col min="16136" max="16138" width="12.28515625" style="382" customWidth="1"/>
    <col min="16139" max="16384" width="9.140625" style="382"/>
  </cols>
  <sheetData>
    <row r="34" spans="1:10" ht="15.75">
      <c r="A34" s="674" t="s">
        <v>557</v>
      </c>
      <c r="B34" s="674"/>
      <c r="C34" s="674"/>
      <c r="D34" s="674"/>
      <c r="E34" s="674"/>
      <c r="F34" s="674"/>
      <c r="G34" s="674"/>
    </row>
    <row r="35" spans="1:10">
      <c r="J35" s="383">
        <v>42193</v>
      </c>
    </row>
    <row r="36" spans="1:10" ht="14.25" customHeight="1">
      <c r="A36" s="668" t="s">
        <v>558</v>
      </c>
      <c r="B36" s="670">
        <v>2012</v>
      </c>
      <c r="C36" s="671"/>
      <c r="D36" s="671"/>
      <c r="E36" s="670">
        <v>2013</v>
      </c>
      <c r="F36" s="670"/>
      <c r="G36" s="672"/>
      <c r="H36" s="673">
        <v>2014</v>
      </c>
      <c r="I36" s="673"/>
      <c r="J36" s="673"/>
    </row>
    <row r="37" spans="1:10" ht="45.75" customHeight="1">
      <c r="A37" s="669"/>
      <c r="B37" s="384" t="s">
        <v>559</v>
      </c>
      <c r="C37" s="384" t="s">
        <v>560</v>
      </c>
      <c r="D37" s="384" t="s">
        <v>561</v>
      </c>
      <c r="E37" s="384" t="s">
        <v>559</v>
      </c>
      <c r="F37" s="384" t="s">
        <v>560</v>
      </c>
      <c r="G37" s="385" t="s">
        <v>561</v>
      </c>
      <c r="H37" s="386" t="s">
        <v>559</v>
      </c>
      <c r="I37" s="386" t="s">
        <v>560</v>
      </c>
      <c r="J37" s="386" t="s">
        <v>561</v>
      </c>
    </row>
    <row r="38" spans="1:10" s="391" customFormat="1" ht="33" customHeight="1">
      <c r="A38" s="387" t="s">
        <v>562</v>
      </c>
      <c r="B38" s="388">
        <v>334000</v>
      </c>
      <c r="C38" s="388">
        <v>309372.90000000002</v>
      </c>
      <c r="D38" s="388">
        <f>B38-C38</f>
        <v>24627.099999999977</v>
      </c>
      <c r="E38" s="388">
        <v>105000</v>
      </c>
      <c r="F38" s="389">
        <v>12046.6</v>
      </c>
      <c r="G38" s="390">
        <f t="shared" ref="G38:G44" si="0">E38-F38</f>
        <v>92953.4</v>
      </c>
      <c r="H38" s="391">
        <v>65000</v>
      </c>
      <c r="I38" s="391">
        <v>554.5</v>
      </c>
      <c r="J38" s="391">
        <f>H38-I38</f>
        <v>64445.5</v>
      </c>
    </row>
    <row r="39" spans="1:10" s="391" customFormat="1" ht="32.25" customHeight="1">
      <c r="A39" s="387" t="s">
        <v>563</v>
      </c>
      <c r="B39" s="388">
        <v>108750</v>
      </c>
      <c r="C39" s="389">
        <v>74491.199999999997</v>
      </c>
      <c r="D39" s="389">
        <f t="shared" ref="D39:D44" si="1">B39-C39</f>
        <v>34258.800000000003</v>
      </c>
      <c r="E39" s="388">
        <v>75000</v>
      </c>
      <c r="F39" s="389">
        <v>57234.5</v>
      </c>
      <c r="G39" s="390">
        <f t="shared" si="0"/>
        <v>17765.5</v>
      </c>
      <c r="H39" s="391">
        <v>89000</v>
      </c>
      <c r="I39" s="391">
        <v>582.5</v>
      </c>
      <c r="J39" s="391">
        <f t="shared" ref="J39:J44" si="2">H39-I39</f>
        <v>88417.5</v>
      </c>
    </row>
    <row r="40" spans="1:10" s="391" customFormat="1" ht="32.25" customHeight="1">
      <c r="A40" s="387" t="s">
        <v>564</v>
      </c>
      <c r="B40" s="388">
        <v>173000</v>
      </c>
      <c r="C40" s="389">
        <v>109905.7</v>
      </c>
      <c r="D40" s="389">
        <f t="shared" si="1"/>
        <v>63094.3</v>
      </c>
      <c r="E40" s="388">
        <v>0</v>
      </c>
      <c r="F40" s="389">
        <v>0</v>
      </c>
      <c r="G40" s="390">
        <f t="shared" si="0"/>
        <v>0</v>
      </c>
      <c r="H40" s="391">
        <v>0</v>
      </c>
      <c r="I40" s="391">
        <v>0</v>
      </c>
      <c r="J40" s="391">
        <f t="shared" si="2"/>
        <v>0</v>
      </c>
    </row>
    <row r="41" spans="1:10" s="391" customFormat="1" ht="32.25" customHeight="1">
      <c r="A41" s="392" t="s">
        <v>565</v>
      </c>
      <c r="B41" s="388">
        <v>191800</v>
      </c>
      <c r="C41" s="389">
        <v>141247.1</v>
      </c>
      <c r="D41" s="389">
        <f t="shared" si="1"/>
        <v>50552.899999999994</v>
      </c>
      <c r="E41" s="388">
        <v>105000</v>
      </c>
      <c r="F41" s="389">
        <v>12358.8</v>
      </c>
      <c r="G41" s="390">
        <f t="shared" si="0"/>
        <v>92641.2</v>
      </c>
      <c r="H41" s="391">
        <v>177000</v>
      </c>
      <c r="I41" s="391">
        <v>11795.6</v>
      </c>
      <c r="J41" s="391">
        <f t="shared" si="2"/>
        <v>165204.4</v>
      </c>
    </row>
    <row r="42" spans="1:10" s="393" customFormat="1" ht="32.25" customHeight="1">
      <c r="A42" s="392" t="s">
        <v>566</v>
      </c>
      <c r="B42" s="388">
        <v>166000</v>
      </c>
      <c r="C42" s="389">
        <v>97599.4</v>
      </c>
      <c r="D42" s="389">
        <f t="shared" si="1"/>
        <v>68400.600000000006</v>
      </c>
      <c r="E42" s="388">
        <v>105000</v>
      </c>
      <c r="F42" s="389">
        <v>11889.2</v>
      </c>
      <c r="G42" s="390">
        <f t="shared" si="0"/>
        <v>93110.8</v>
      </c>
      <c r="H42" s="393">
        <v>21000</v>
      </c>
      <c r="I42" s="393">
        <v>0</v>
      </c>
      <c r="J42" s="393">
        <f t="shared" si="2"/>
        <v>21000</v>
      </c>
    </row>
    <row r="43" spans="1:10" s="391" customFormat="1" ht="30">
      <c r="A43" s="387" t="s">
        <v>567</v>
      </c>
      <c r="B43" s="388">
        <v>0</v>
      </c>
      <c r="C43" s="389">
        <v>0</v>
      </c>
      <c r="D43" s="389">
        <f t="shared" si="1"/>
        <v>0</v>
      </c>
      <c r="E43" s="388">
        <v>0</v>
      </c>
      <c r="F43" s="389">
        <v>0</v>
      </c>
      <c r="G43" s="390">
        <f t="shared" si="0"/>
        <v>0</v>
      </c>
      <c r="H43" s="391">
        <v>165000</v>
      </c>
      <c r="I43" s="391">
        <v>39.6</v>
      </c>
      <c r="J43" s="391">
        <f t="shared" si="2"/>
        <v>164960.4</v>
      </c>
    </row>
    <row r="44" spans="1:10" s="391" customFormat="1" ht="32.25" customHeight="1">
      <c r="A44" s="392" t="s">
        <v>568</v>
      </c>
      <c r="B44" s="388">
        <v>358800</v>
      </c>
      <c r="C44" s="389">
        <v>278265.90000000002</v>
      </c>
      <c r="D44" s="389">
        <f t="shared" si="1"/>
        <v>80534.099999999977</v>
      </c>
      <c r="E44" s="388">
        <v>110000</v>
      </c>
      <c r="F44" s="389">
        <v>12826.8</v>
      </c>
      <c r="G44" s="390">
        <f t="shared" si="0"/>
        <v>97173.2</v>
      </c>
      <c r="H44" s="391">
        <v>0</v>
      </c>
      <c r="I44" s="391">
        <v>0</v>
      </c>
      <c r="J44" s="391">
        <f t="shared" si="2"/>
        <v>0</v>
      </c>
    </row>
    <row r="45" spans="1:10">
      <c r="A45" s="394" t="s">
        <v>569</v>
      </c>
      <c r="B45" s="395">
        <f t="shared" ref="B45:J45" si="3">SUM(B38:B44)</f>
        <v>1332350</v>
      </c>
      <c r="C45" s="396">
        <f t="shared" si="3"/>
        <v>1010882.2000000001</v>
      </c>
      <c r="D45" s="396">
        <f t="shared" si="3"/>
        <v>321467.79999999993</v>
      </c>
      <c r="E45" s="395">
        <f t="shared" si="3"/>
        <v>500000</v>
      </c>
      <c r="F45" s="396">
        <f t="shared" si="3"/>
        <v>106355.90000000001</v>
      </c>
      <c r="G45" s="397">
        <f t="shared" si="3"/>
        <v>393644.1</v>
      </c>
      <c r="H45" s="396">
        <f t="shared" si="3"/>
        <v>517000</v>
      </c>
      <c r="I45" s="396">
        <f t="shared" si="3"/>
        <v>12972.2</v>
      </c>
      <c r="J45" s="396">
        <f t="shared" si="3"/>
        <v>504027.80000000005</v>
      </c>
    </row>
  </sheetData>
  <mergeCells count="5">
    <mergeCell ref="A36:A37"/>
    <mergeCell ref="B36:D36"/>
    <mergeCell ref="E36:G36"/>
    <mergeCell ref="H36:J36"/>
    <mergeCell ref="A34:G3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workbookViewId="0">
      <selection activeCell="L24" sqref="L24"/>
    </sheetView>
  </sheetViews>
  <sheetFormatPr defaultRowHeight="12.75"/>
  <cols>
    <col min="1" max="1" width="12.5703125" style="376" customWidth="1"/>
    <col min="2" max="2" width="8.5703125" style="376" customWidth="1"/>
    <col min="3" max="3" width="8.85546875" style="376" customWidth="1"/>
    <col min="4" max="4" width="9.7109375" style="376" customWidth="1"/>
    <col min="5" max="5" width="8.85546875" style="376" customWidth="1"/>
    <col min="6" max="6" width="10" style="376" customWidth="1"/>
    <col min="7" max="7" width="8.5703125" style="376" customWidth="1"/>
    <col min="8" max="8" width="9" style="376" customWidth="1"/>
    <col min="9" max="9" width="5" style="376" customWidth="1"/>
    <col min="10" max="10" width="5.85546875" style="376" customWidth="1"/>
    <col min="11" max="11" width="9.140625" style="376"/>
    <col min="12" max="12" width="15.140625" style="376" bestFit="1" customWidth="1"/>
    <col min="13" max="13" width="12.140625" style="376" customWidth="1"/>
    <col min="14" max="14" width="11" style="376" customWidth="1"/>
    <col min="15" max="15" width="11.5703125" style="376" customWidth="1"/>
    <col min="16" max="16" width="10.42578125" style="376" customWidth="1"/>
    <col min="17" max="17" width="9.140625" style="376"/>
    <col min="18" max="18" width="11.7109375" style="376" customWidth="1"/>
    <col min="19" max="19" width="10.85546875" style="376" customWidth="1"/>
    <col min="20" max="256" width="9.140625" style="376"/>
    <col min="257" max="257" width="12.5703125" style="376" customWidth="1"/>
    <col min="258" max="258" width="8.5703125" style="376" customWidth="1"/>
    <col min="259" max="259" width="8.85546875" style="376" customWidth="1"/>
    <col min="260" max="260" width="9.7109375" style="376" customWidth="1"/>
    <col min="261" max="261" width="8.85546875" style="376" customWidth="1"/>
    <col min="262" max="262" width="10" style="376" customWidth="1"/>
    <col min="263" max="263" width="8.5703125" style="376" customWidth="1"/>
    <col min="264" max="264" width="9" style="376" customWidth="1"/>
    <col min="265" max="265" width="5" style="376" customWidth="1"/>
    <col min="266" max="266" width="5.85546875" style="376" customWidth="1"/>
    <col min="267" max="267" width="9.140625" style="376"/>
    <col min="268" max="268" width="15.140625" style="376" bestFit="1" customWidth="1"/>
    <col min="269" max="269" width="12.140625" style="376" customWidth="1"/>
    <col min="270" max="270" width="11" style="376" customWidth="1"/>
    <col min="271" max="271" width="11.5703125" style="376" customWidth="1"/>
    <col min="272" max="272" width="10.42578125" style="376" customWidth="1"/>
    <col min="273" max="273" width="9.140625" style="376"/>
    <col min="274" max="274" width="11.7109375" style="376" customWidth="1"/>
    <col min="275" max="275" width="10.85546875" style="376" customWidth="1"/>
    <col min="276" max="512" width="9.140625" style="376"/>
    <col min="513" max="513" width="12.5703125" style="376" customWidth="1"/>
    <col min="514" max="514" width="8.5703125" style="376" customWidth="1"/>
    <col min="515" max="515" width="8.85546875" style="376" customWidth="1"/>
    <col min="516" max="516" width="9.7109375" style="376" customWidth="1"/>
    <col min="517" max="517" width="8.85546875" style="376" customWidth="1"/>
    <col min="518" max="518" width="10" style="376" customWidth="1"/>
    <col min="519" max="519" width="8.5703125" style="376" customWidth="1"/>
    <col min="520" max="520" width="9" style="376" customWidth="1"/>
    <col min="521" max="521" width="5" style="376" customWidth="1"/>
    <col min="522" max="522" width="5.85546875" style="376" customWidth="1"/>
    <col min="523" max="523" width="9.140625" style="376"/>
    <col min="524" max="524" width="15.140625" style="376" bestFit="1" customWidth="1"/>
    <col min="525" max="525" width="12.140625" style="376" customWidth="1"/>
    <col min="526" max="526" width="11" style="376" customWidth="1"/>
    <col min="527" max="527" width="11.5703125" style="376" customWidth="1"/>
    <col min="528" max="528" width="10.42578125" style="376" customWidth="1"/>
    <col min="529" max="529" width="9.140625" style="376"/>
    <col min="530" max="530" width="11.7109375" style="376" customWidth="1"/>
    <col min="531" max="531" width="10.85546875" style="376" customWidth="1"/>
    <col min="532" max="768" width="9.140625" style="376"/>
    <col min="769" max="769" width="12.5703125" style="376" customWidth="1"/>
    <col min="770" max="770" width="8.5703125" style="376" customWidth="1"/>
    <col min="771" max="771" width="8.85546875" style="376" customWidth="1"/>
    <col min="772" max="772" width="9.7109375" style="376" customWidth="1"/>
    <col min="773" max="773" width="8.85546875" style="376" customWidth="1"/>
    <col min="774" max="774" width="10" style="376" customWidth="1"/>
    <col min="775" max="775" width="8.5703125" style="376" customWidth="1"/>
    <col min="776" max="776" width="9" style="376" customWidth="1"/>
    <col min="777" max="777" width="5" style="376" customWidth="1"/>
    <col min="778" max="778" width="5.85546875" style="376" customWidth="1"/>
    <col min="779" max="779" width="9.140625" style="376"/>
    <col min="780" max="780" width="15.140625" style="376" bestFit="1" customWidth="1"/>
    <col min="781" max="781" width="12.140625" style="376" customWidth="1"/>
    <col min="782" max="782" width="11" style="376" customWidth="1"/>
    <col min="783" max="783" width="11.5703125" style="376" customWidth="1"/>
    <col min="784" max="784" width="10.42578125" style="376" customWidth="1"/>
    <col min="785" max="785" width="9.140625" style="376"/>
    <col min="786" max="786" width="11.7109375" style="376" customWidth="1"/>
    <col min="787" max="787" width="10.85546875" style="376" customWidth="1"/>
    <col min="788" max="1024" width="9.140625" style="376"/>
    <col min="1025" max="1025" width="12.5703125" style="376" customWidth="1"/>
    <col min="1026" max="1026" width="8.5703125" style="376" customWidth="1"/>
    <col min="1027" max="1027" width="8.85546875" style="376" customWidth="1"/>
    <col min="1028" max="1028" width="9.7109375" style="376" customWidth="1"/>
    <col min="1029" max="1029" width="8.85546875" style="376" customWidth="1"/>
    <col min="1030" max="1030" width="10" style="376" customWidth="1"/>
    <col min="1031" max="1031" width="8.5703125" style="376" customWidth="1"/>
    <col min="1032" max="1032" width="9" style="376" customWidth="1"/>
    <col min="1033" max="1033" width="5" style="376" customWidth="1"/>
    <col min="1034" max="1034" width="5.85546875" style="376" customWidth="1"/>
    <col min="1035" max="1035" width="9.140625" style="376"/>
    <col min="1036" max="1036" width="15.140625" style="376" bestFit="1" customWidth="1"/>
    <col min="1037" max="1037" width="12.140625" style="376" customWidth="1"/>
    <col min="1038" max="1038" width="11" style="376" customWidth="1"/>
    <col min="1039" max="1039" width="11.5703125" style="376" customWidth="1"/>
    <col min="1040" max="1040" width="10.42578125" style="376" customWidth="1"/>
    <col min="1041" max="1041" width="9.140625" style="376"/>
    <col min="1042" max="1042" width="11.7109375" style="376" customWidth="1"/>
    <col min="1043" max="1043" width="10.85546875" style="376" customWidth="1"/>
    <col min="1044" max="1280" width="9.140625" style="376"/>
    <col min="1281" max="1281" width="12.5703125" style="376" customWidth="1"/>
    <col min="1282" max="1282" width="8.5703125" style="376" customWidth="1"/>
    <col min="1283" max="1283" width="8.85546875" style="376" customWidth="1"/>
    <col min="1284" max="1284" width="9.7109375" style="376" customWidth="1"/>
    <col min="1285" max="1285" width="8.85546875" style="376" customWidth="1"/>
    <col min="1286" max="1286" width="10" style="376" customWidth="1"/>
    <col min="1287" max="1287" width="8.5703125" style="376" customWidth="1"/>
    <col min="1288" max="1288" width="9" style="376" customWidth="1"/>
    <col min="1289" max="1289" width="5" style="376" customWidth="1"/>
    <col min="1290" max="1290" width="5.85546875" style="376" customWidth="1"/>
    <col min="1291" max="1291" width="9.140625" style="376"/>
    <col min="1292" max="1292" width="15.140625" style="376" bestFit="1" customWidth="1"/>
    <col min="1293" max="1293" width="12.140625" style="376" customWidth="1"/>
    <col min="1294" max="1294" width="11" style="376" customWidth="1"/>
    <col min="1295" max="1295" width="11.5703125" style="376" customWidth="1"/>
    <col min="1296" max="1296" width="10.42578125" style="376" customWidth="1"/>
    <col min="1297" max="1297" width="9.140625" style="376"/>
    <col min="1298" max="1298" width="11.7109375" style="376" customWidth="1"/>
    <col min="1299" max="1299" width="10.85546875" style="376" customWidth="1"/>
    <col min="1300" max="1536" width="9.140625" style="376"/>
    <col min="1537" max="1537" width="12.5703125" style="376" customWidth="1"/>
    <col min="1538" max="1538" width="8.5703125" style="376" customWidth="1"/>
    <col min="1539" max="1539" width="8.85546875" style="376" customWidth="1"/>
    <col min="1540" max="1540" width="9.7109375" style="376" customWidth="1"/>
    <col min="1541" max="1541" width="8.85546875" style="376" customWidth="1"/>
    <col min="1542" max="1542" width="10" style="376" customWidth="1"/>
    <col min="1543" max="1543" width="8.5703125" style="376" customWidth="1"/>
    <col min="1544" max="1544" width="9" style="376" customWidth="1"/>
    <col min="1545" max="1545" width="5" style="376" customWidth="1"/>
    <col min="1546" max="1546" width="5.85546875" style="376" customWidth="1"/>
    <col min="1547" max="1547" width="9.140625" style="376"/>
    <col min="1548" max="1548" width="15.140625" style="376" bestFit="1" customWidth="1"/>
    <col min="1549" max="1549" width="12.140625" style="376" customWidth="1"/>
    <col min="1550" max="1550" width="11" style="376" customWidth="1"/>
    <col min="1551" max="1551" width="11.5703125" style="376" customWidth="1"/>
    <col min="1552" max="1552" width="10.42578125" style="376" customWidth="1"/>
    <col min="1553" max="1553" width="9.140625" style="376"/>
    <col min="1554" max="1554" width="11.7109375" style="376" customWidth="1"/>
    <col min="1555" max="1555" width="10.85546875" style="376" customWidth="1"/>
    <col min="1556" max="1792" width="9.140625" style="376"/>
    <col min="1793" max="1793" width="12.5703125" style="376" customWidth="1"/>
    <col min="1794" max="1794" width="8.5703125" style="376" customWidth="1"/>
    <col min="1795" max="1795" width="8.85546875" style="376" customWidth="1"/>
    <col min="1796" max="1796" width="9.7109375" style="376" customWidth="1"/>
    <col min="1797" max="1797" width="8.85546875" style="376" customWidth="1"/>
    <col min="1798" max="1798" width="10" style="376" customWidth="1"/>
    <col min="1799" max="1799" width="8.5703125" style="376" customWidth="1"/>
    <col min="1800" max="1800" width="9" style="376" customWidth="1"/>
    <col min="1801" max="1801" width="5" style="376" customWidth="1"/>
    <col min="1802" max="1802" width="5.85546875" style="376" customWidth="1"/>
    <col min="1803" max="1803" width="9.140625" style="376"/>
    <col min="1804" max="1804" width="15.140625" style="376" bestFit="1" customWidth="1"/>
    <col min="1805" max="1805" width="12.140625" style="376" customWidth="1"/>
    <col min="1806" max="1806" width="11" style="376" customWidth="1"/>
    <col min="1807" max="1807" width="11.5703125" style="376" customWidth="1"/>
    <col min="1808" max="1808" width="10.42578125" style="376" customWidth="1"/>
    <col min="1809" max="1809" width="9.140625" style="376"/>
    <col min="1810" max="1810" width="11.7109375" style="376" customWidth="1"/>
    <col min="1811" max="1811" width="10.85546875" style="376" customWidth="1"/>
    <col min="1812" max="2048" width="9.140625" style="376"/>
    <col min="2049" max="2049" width="12.5703125" style="376" customWidth="1"/>
    <col min="2050" max="2050" width="8.5703125" style="376" customWidth="1"/>
    <col min="2051" max="2051" width="8.85546875" style="376" customWidth="1"/>
    <col min="2052" max="2052" width="9.7109375" style="376" customWidth="1"/>
    <col min="2053" max="2053" width="8.85546875" style="376" customWidth="1"/>
    <col min="2054" max="2054" width="10" style="376" customWidth="1"/>
    <col min="2055" max="2055" width="8.5703125" style="376" customWidth="1"/>
    <col min="2056" max="2056" width="9" style="376" customWidth="1"/>
    <col min="2057" max="2057" width="5" style="376" customWidth="1"/>
    <col min="2058" max="2058" width="5.85546875" style="376" customWidth="1"/>
    <col min="2059" max="2059" width="9.140625" style="376"/>
    <col min="2060" max="2060" width="15.140625" style="376" bestFit="1" customWidth="1"/>
    <col min="2061" max="2061" width="12.140625" style="376" customWidth="1"/>
    <col min="2062" max="2062" width="11" style="376" customWidth="1"/>
    <col min="2063" max="2063" width="11.5703125" style="376" customWidth="1"/>
    <col min="2064" max="2064" width="10.42578125" style="376" customWidth="1"/>
    <col min="2065" max="2065" width="9.140625" style="376"/>
    <col min="2066" max="2066" width="11.7109375" style="376" customWidth="1"/>
    <col min="2067" max="2067" width="10.85546875" style="376" customWidth="1"/>
    <col min="2068" max="2304" width="9.140625" style="376"/>
    <col min="2305" max="2305" width="12.5703125" style="376" customWidth="1"/>
    <col min="2306" max="2306" width="8.5703125" style="376" customWidth="1"/>
    <col min="2307" max="2307" width="8.85546875" style="376" customWidth="1"/>
    <col min="2308" max="2308" width="9.7109375" style="376" customWidth="1"/>
    <col min="2309" max="2309" width="8.85546875" style="376" customWidth="1"/>
    <col min="2310" max="2310" width="10" style="376" customWidth="1"/>
    <col min="2311" max="2311" width="8.5703125" style="376" customWidth="1"/>
    <col min="2312" max="2312" width="9" style="376" customWidth="1"/>
    <col min="2313" max="2313" width="5" style="376" customWidth="1"/>
    <col min="2314" max="2314" width="5.85546875" style="376" customWidth="1"/>
    <col min="2315" max="2315" width="9.140625" style="376"/>
    <col min="2316" max="2316" width="15.140625" style="376" bestFit="1" customWidth="1"/>
    <col min="2317" max="2317" width="12.140625" style="376" customWidth="1"/>
    <col min="2318" max="2318" width="11" style="376" customWidth="1"/>
    <col min="2319" max="2319" width="11.5703125" style="376" customWidth="1"/>
    <col min="2320" max="2320" width="10.42578125" style="376" customWidth="1"/>
    <col min="2321" max="2321" width="9.140625" style="376"/>
    <col min="2322" max="2322" width="11.7109375" style="376" customWidth="1"/>
    <col min="2323" max="2323" width="10.85546875" style="376" customWidth="1"/>
    <col min="2324" max="2560" width="9.140625" style="376"/>
    <col min="2561" max="2561" width="12.5703125" style="376" customWidth="1"/>
    <col min="2562" max="2562" width="8.5703125" style="376" customWidth="1"/>
    <col min="2563" max="2563" width="8.85546875" style="376" customWidth="1"/>
    <col min="2564" max="2564" width="9.7109375" style="376" customWidth="1"/>
    <col min="2565" max="2565" width="8.85546875" style="376" customWidth="1"/>
    <col min="2566" max="2566" width="10" style="376" customWidth="1"/>
    <col min="2567" max="2567" width="8.5703125" style="376" customWidth="1"/>
    <col min="2568" max="2568" width="9" style="376" customWidth="1"/>
    <col min="2569" max="2569" width="5" style="376" customWidth="1"/>
    <col min="2570" max="2570" width="5.85546875" style="376" customWidth="1"/>
    <col min="2571" max="2571" width="9.140625" style="376"/>
    <col min="2572" max="2572" width="15.140625" style="376" bestFit="1" customWidth="1"/>
    <col min="2573" max="2573" width="12.140625" style="376" customWidth="1"/>
    <col min="2574" max="2574" width="11" style="376" customWidth="1"/>
    <col min="2575" max="2575" width="11.5703125" style="376" customWidth="1"/>
    <col min="2576" max="2576" width="10.42578125" style="376" customWidth="1"/>
    <col min="2577" max="2577" width="9.140625" style="376"/>
    <col min="2578" max="2578" width="11.7109375" style="376" customWidth="1"/>
    <col min="2579" max="2579" width="10.85546875" style="376" customWidth="1"/>
    <col min="2580" max="2816" width="9.140625" style="376"/>
    <col min="2817" max="2817" width="12.5703125" style="376" customWidth="1"/>
    <col min="2818" max="2818" width="8.5703125" style="376" customWidth="1"/>
    <col min="2819" max="2819" width="8.85546875" style="376" customWidth="1"/>
    <col min="2820" max="2820" width="9.7109375" style="376" customWidth="1"/>
    <col min="2821" max="2821" width="8.85546875" style="376" customWidth="1"/>
    <col min="2822" max="2822" width="10" style="376" customWidth="1"/>
    <col min="2823" max="2823" width="8.5703125" style="376" customWidth="1"/>
    <col min="2824" max="2824" width="9" style="376" customWidth="1"/>
    <col min="2825" max="2825" width="5" style="376" customWidth="1"/>
    <col min="2826" max="2826" width="5.85546875" style="376" customWidth="1"/>
    <col min="2827" max="2827" width="9.140625" style="376"/>
    <col min="2828" max="2828" width="15.140625" style="376" bestFit="1" customWidth="1"/>
    <col min="2829" max="2829" width="12.140625" style="376" customWidth="1"/>
    <col min="2830" max="2830" width="11" style="376" customWidth="1"/>
    <col min="2831" max="2831" width="11.5703125" style="376" customWidth="1"/>
    <col min="2832" max="2832" width="10.42578125" style="376" customWidth="1"/>
    <col min="2833" max="2833" width="9.140625" style="376"/>
    <col min="2834" max="2834" width="11.7109375" style="376" customWidth="1"/>
    <col min="2835" max="2835" width="10.85546875" style="376" customWidth="1"/>
    <col min="2836" max="3072" width="9.140625" style="376"/>
    <col min="3073" max="3073" width="12.5703125" style="376" customWidth="1"/>
    <col min="3074" max="3074" width="8.5703125" style="376" customWidth="1"/>
    <col min="3075" max="3075" width="8.85546875" style="376" customWidth="1"/>
    <col min="3076" max="3076" width="9.7109375" style="376" customWidth="1"/>
    <col min="3077" max="3077" width="8.85546875" style="376" customWidth="1"/>
    <col min="3078" max="3078" width="10" style="376" customWidth="1"/>
    <col min="3079" max="3079" width="8.5703125" style="376" customWidth="1"/>
    <col min="3080" max="3080" width="9" style="376" customWidth="1"/>
    <col min="3081" max="3081" width="5" style="376" customWidth="1"/>
    <col min="3082" max="3082" width="5.85546875" style="376" customWidth="1"/>
    <col min="3083" max="3083" width="9.140625" style="376"/>
    <col min="3084" max="3084" width="15.140625" style="376" bestFit="1" customWidth="1"/>
    <col min="3085" max="3085" width="12.140625" style="376" customWidth="1"/>
    <col min="3086" max="3086" width="11" style="376" customWidth="1"/>
    <col min="3087" max="3087" width="11.5703125" style="376" customWidth="1"/>
    <col min="3088" max="3088" width="10.42578125" style="376" customWidth="1"/>
    <col min="3089" max="3089" width="9.140625" style="376"/>
    <col min="3090" max="3090" width="11.7109375" style="376" customWidth="1"/>
    <col min="3091" max="3091" width="10.85546875" style="376" customWidth="1"/>
    <col min="3092" max="3328" width="9.140625" style="376"/>
    <col min="3329" max="3329" width="12.5703125" style="376" customWidth="1"/>
    <col min="3330" max="3330" width="8.5703125" style="376" customWidth="1"/>
    <col min="3331" max="3331" width="8.85546875" style="376" customWidth="1"/>
    <col min="3332" max="3332" width="9.7109375" style="376" customWidth="1"/>
    <col min="3333" max="3333" width="8.85546875" style="376" customWidth="1"/>
    <col min="3334" max="3334" width="10" style="376" customWidth="1"/>
    <col min="3335" max="3335" width="8.5703125" style="376" customWidth="1"/>
    <col min="3336" max="3336" width="9" style="376" customWidth="1"/>
    <col min="3337" max="3337" width="5" style="376" customWidth="1"/>
    <col min="3338" max="3338" width="5.85546875" style="376" customWidth="1"/>
    <col min="3339" max="3339" width="9.140625" style="376"/>
    <col min="3340" max="3340" width="15.140625" style="376" bestFit="1" customWidth="1"/>
    <col min="3341" max="3341" width="12.140625" style="376" customWidth="1"/>
    <col min="3342" max="3342" width="11" style="376" customWidth="1"/>
    <col min="3343" max="3343" width="11.5703125" style="376" customWidth="1"/>
    <col min="3344" max="3344" width="10.42578125" style="376" customWidth="1"/>
    <col min="3345" max="3345" width="9.140625" style="376"/>
    <col min="3346" max="3346" width="11.7109375" style="376" customWidth="1"/>
    <col min="3347" max="3347" width="10.85546875" style="376" customWidth="1"/>
    <col min="3348" max="3584" width="9.140625" style="376"/>
    <col min="3585" max="3585" width="12.5703125" style="376" customWidth="1"/>
    <col min="3586" max="3586" width="8.5703125" style="376" customWidth="1"/>
    <col min="3587" max="3587" width="8.85546875" style="376" customWidth="1"/>
    <col min="3588" max="3588" width="9.7109375" style="376" customWidth="1"/>
    <col min="3589" max="3589" width="8.85546875" style="376" customWidth="1"/>
    <col min="3590" max="3590" width="10" style="376" customWidth="1"/>
    <col min="3591" max="3591" width="8.5703125" style="376" customWidth="1"/>
    <col min="3592" max="3592" width="9" style="376" customWidth="1"/>
    <col min="3593" max="3593" width="5" style="376" customWidth="1"/>
    <col min="3594" max="3594" width="5.85546875" style="376" customWidth="1"/>
    <col min="3595" max="3595" width="9.140625" style="376"/>
    <col min="3596" max="3596" width="15.140625" style="376" bestFit="1" customWidth="1"/>
    <col min="3597" max="3597" width="12.140625" style="376" customWidth="1"/>
    <col min="3598" max="3598" width="11" style="376" customWidth="1"/>
    <col min="3599" max="3599" width="11.5703125" style="376" customWidth="1"/>
    <col min="3600" max="3600" width="10.42578125" style="376" customWidth="1"/>
    <col min="3601" max="3601" width="9.140625" style="376"/>
    <col min="3602" max="3602" width="11.7109375" style="376" customWidth="1"/>
    <col min="3603" max="3603" width="10.85546875" style="376" customWidth="1"/>
    <col min="3604" max="3840" width="9.140625" style="376"/>
    <col min="3841" max="3841" width="12.5703125" style="376" customWidth="1"/>
    <col min="3842" max="3842" width="8.5703125" style="376" customWidth="1"/>
    <col min="3843" max="3843" width="8.85546875" style="376" customWidth="1"/>
    <col min="3844" max="3844" width="9.7109375" style="376" customWidth="1"/>
    <col min="3845" max="3845" width="8.85546875" style="376" customWidth="1"/>
    <col min="3846" max="3846" width="10" style="376" customWidth="1"/>
    <col min="3847" max="3847" width="8.5703125" style="376" customWidth="1"/>
    <col min="3848" max="3848" width="9" style="376" customWidth="1"/>
    <col min="3849" max="3849" width="5" style="376" customWidth="1"/>
    <col min="3850" max="3850" width="5.85546875" style="376" customWidth="1"/>
    <col min="3851" max="3851" width="9.140625" style="376"/>
    <col min="3852" max="3852" width="15.140625" style="376" bestFit="1" customWidth="1"/>
    <col min="3853" max="3853" width="12.140625" style="376" customWidth="1"/>
    <col min="3854" max="3854" width="11" style="376" customWidth="1"/>
    <col min="3855" max="3855" width="11.5703125" style="376" customWidth="1"/>
    <col min="3856" max="3856" width="10.42578125" style="376" customWidth="1"/>
    <col min="3857" max="3857" width="9.140625" style="376"/>
    <col min="3858" max="3858" width="11.7109375" style="376" customWidth="1"/>
    <col min="3859" max="3859" width="10.85546875" style="376" customWidth="1"/>
    <col min="3860" max="4096" width="9.140625" style="376"/>
    <col min="4097" max="4097" width="12.5703125" style="376" customWidth="1"/>
    <col min="4098" max="4098" width="8.5703125" style="376" customWidth="1"/>
    <col min="4099" max="4099" width="8.85546875" style="376" customWidth="1"/>
    <col min="4100" max="4100" width="9.7109375" style="376" customWidth="1"/>
    <col min="4101" max="4101" width="8.85546875" style="376" customWidth="1"/>
    <col min="4102" max="4102" width="10" style="376" customWidth="1"/>
    <col min="4103" max="4103" width="8.5703125" style="376" customWidth="1"/>
    <col min="4104" max="4104" width="9" style="376" customWidth="1"/>
    <col min="4105" max="4105" width="5" style="376" customWidth="1"/>
    <col min="4106" max="4106" width="5.85546875" style="376" customWidth="1"/>
    <col min="4107" max="4107" width="9.140625" style="376"/>
    <col min="4108" max="4108" width="15.140625" style="376" bestFit="1" customWidth="1"/>
    <col min="4109" max="4109" width="12.140625" style="376" customWidth="1"/>
    <col min="4110" max="4110" width="11" style="376" customWidth="1"/>
    <col min="4111" max="4111" width="11.5703125" style="376" customWidth="1"/>
    <col min="4112" max="4112" width="10.42578125" style="376" customWidth="1"/>
    <col min="4113" max="4113" width="9.140625" style="376"/>
    <col min="4114" max="4114" width="11.7109375" style="376" customWidth="1"/>
    <col min="4115" max="4115" width="10.85546875" style="376" customWidth="1"/>
    <col min="4116" max="4352" width="9.140625" style="376"/>
    <col min="4353" max="4353" width="12.5703125" style="376" customWidth="1"/>
    <col min="4354" max="4354" width="8.5703125" style="376" customWidth="1"/>
    <col min="4355" max="4355" width="8.85546875" style="376" customWidth="1"/>
    <col min="4356" max="4356" width="9.7109375" style="376" customWidth="1"/>
    <col min="4357" max="4357" width="8.85546875" style="376" customWidth="1"/>
    <col min="4358" max="4358" width="10" style="376" customWidth="1"/>
    <col min="4359" max="4359" width="8.5703125" style="376" customWidth="1"/>
    <col min="4360" max="4360" width="9" style="376" customWidth="1"/>
    <col min="4361" max="4361" width="5" style="376" customWidth="1"/>
    <col min="4362" max="4362" width="5.85546875" style="376" customWidth="1"/>
    <col min="4363" max="4363" width="9.140625" style="376"/>
    <col min="4364" max="4364" width="15.140625" style="376" bestFit="1" customWidth="1"/>
    <col min="4365" max="4365" width="12.140625" style="376" customWidth="1"/>
    <col min="4366" max="4366" width="11" style="376" customWidth="1"/>
    <col min="4367" max="4367" width="11.5703125" style="376" customWidth="1"/>
    <col min="4368" max="4368" width="10.42578125" style="376" customWidth="1"/>
    <col min="4369" max="4369" width="9.140625" style="376"/>
    <col min="4370" max="4370" width="11.7109375" style="376" customWidth="1"/>
    <col min="4371" max="4371" width="10.85546875" style="376" customWidth="1"/>
    <col min="4372" max="4608" width="9.140625" style="376"/>
    <col min="4609" max="4609" width="12.5703125" style="376" customWidth="1"/>
    <col min="4610" max="4610" width="8.5703125" style="376" customWidth="1"/>
    <col min="4611" max="4611" width="8.85546875" style="376" customWidth="1"/>
    <col min="4612" max="4612" width="9.7109375" style="376" customWidth="1"/>
    <col min="4613" max="4613" width="8.85546875" style="376" customWidth="1"/>
    <col min="4614" max="4614" width="10" style="376" customWidth="1"/>
    <col min="4615" max="4615" width="8.5703125" style="376" customWidth="1"/>
    <col min="4616" max="4616" width="9" style="376" customWidth="1"/>
    <col min="4617" max="4617" width="5" style="376" customWidth="1"/>
    <col min="4618" max="4618" width="5.85546875" style="376" customWidth="1"/>
    <col min="4619" max="4619" width="9.140625" style="376"/>
    <col min="4620" max="4620" width="15.140625" style="376" bestFit="1" customWidth="1"/>
    <col min="4621" max="4621" width="12.140625" style="376" customWidth="1"/>
    <col min="4622" max="4622" width="11" style="376" customWidth="1"/>
    <col min="4623" max="4623" width="11.5703125" style="376" customWidth="1"/>
    <col min="4624" max="4624" width="10.42578125" style="376" customWidth="1"/>
    <col min="4625" max="4625" width="9.140625" style="376"/>
    <col min="4626" max="4626" width="11.7109375" style="376" customWidth="1"/>
    <col min="4627" max="4627" width="10.85546875" style="376" customWidth="1"/>
    <col min="4628" max="4864" width="9.140625" style="376"/>
    <col min="4865" max="4865" width="12.5703125" style="376" customWidth="1"/>
    <col min="4866" max="4866" width="8.5703125" style="376" customWidth="1"/>
    <col min="4867" max="4867" width="8.85546875" style="376" customWidth="1"/>
    <col min="4868" max="4868" width="9.7109375" style="376" customWidth="1"/>
    <col min="4869" max="4869" width="8.85546875" style="376" customWidth="1"/>
    <col min="4870" max="4870" width="10" style="376" customWidth="1"/>
    <col min="4871" max="4871" width="8.5703125" style="376" customWidth="1"/>
    <col min="4872" max="4872" width="9" style="376" customWidth="1"/>
    <col min="4873" max="4873" width="5" style="376" customWidth="1"/>
    <col min="4874" max="4874" width="5.85546875" style="376" customWidth="1"/>
    <col min="4875" max="4875" width="9.140625" style="376"/>
    <col min="4876" max="4876" width="15.140625" style="376" bestFit="1" customWidth="1"/>
    <col min="4877" max="4877" width="12.140625" style="376" customWidth="1"/>
    <col min="4878" max="4878" width="11" style="376" customWidth="1"/>
    <col min="4879" max="4879" width="11.5703125" style="376" customWidth="1"/>
    <col min="4880" max="4880" width="10.42578125" style="376" customWidth="1"/>
    <col min="4881" max="4881" width="9.140625" style="376"/>
    <col min="4882" max="4882" width="11.7109375" style="376" customWidth="1"/>
    <col min="4883" max="4883" width="10.85546875" style="376" customWidth="1"/>
    <col min="4884" max="5120" width="9.140625" style="376"/>
    <col min="5121" max="5121" width="12.5703125" style="376" customWidth="1"/>
    <col min="5122" max="5122" width="8.5703125" style="376" customWidth="1"/>
    <col min="5123" max="5123" width="8.85546875" style="376" customWidth="1"/>
    <col min="5124" max="5124" width="9.7109375" style="376" customWidth="1"/>
    <col min="5125" max="5125" width="8.85546875" style="376" customWidth="1"/>
    <col min="5126" max="5126" width="10" style="376" customWidth="1"/>
    <col min="5127" max="5127" width="8.5703125" style="376" customWidth="1"/>
    <col min="5128" max="5128" width="9" style="376" customWidth="1"/>
    <col min="5129" max="5129" width="5" style="376" customWidth="1"/>
    <col min="5130" max="5130" width="5.85546875" style="376" customWidth="1"/>
    <col min="5131" max="5131" width="9.140625" style="376"/>
    <col min="5132" max="5132" width="15.140625" style="376" bestFit="1" customWidth="1"/>
    <col min="5133" max="5133" width="12.140625" style="376" customWidth="1"/>
    <col min="5134" max="5134" width="11" style="376" customWidth="1"/>
    <col min="5135" max="5135" width="11.5703125" style="376" customWidth="1"/>
    <col min="5136" max="5136" width="10.42578125" style="376" customWidth="1"/>
    <col min="5137" max="5137" width="9.140625" style="376"/>
    <col min="5138" max="5138" width="11.7109375" style="376" customWidth="1"/>
    <col min="5139" max="5139" width="10.85546875" style="376" customWidth="1"/>
    <col min="5140" max="5376" width="9.140625" style="376"/>
    <col min="5377" max="5377" width="12.5703125" style="376" customWidth="1"/>
    <col min="5378" max="5378" width="8.5703125" style="376" customWidth="1"/>
    <col min="5379" max="5379" width="8.85546875" style="376" customWidth="1"/>
    <col min="5380" max="5380" width="9.7109375" style="376" customWidth="1"/>
    <col min="5381" max="5381" width="8.85546875" style="376" customWidth="1"/>
    <col min="5382" max="5382" width="10" style="376" customWidth="1"/>
    <col min="5383" max="5383" width="8.5703125" style="376" customWidth="1"/>
    <col min="5384" max="5384" width="9" style="376" customWidth="1"/>
    <col min="5385" max="5385" width="5" style="376" customWidth="1"/>
    <col min="5386" max="5386" width="5.85546875" style="376" customWidth="1"/>
    <col min="5387" max="5387" width="9.140625" style="376"/>
    <col min="5388" max="5388" width="15.140625" style="376" bestFit="1" customWidth="1"/>
    <col min="5389" max="5389" width="12.140625" style="376" customWidth="1"/>
    <col min="5390" max="5390" width="11" style="376" customWidth="1"/>
    <col min="5391" max="5391" width="11.5703125" style="376" customWidth="1"/>
    <col min="5392" max="5392" width="10.42578125" style="376" customWidth="1"/>
    <col min="5393" max="5393" width="9.140625" style="376"/>
    <col min="5394" max="5394" width="11.7109375" style="376" customWidth="1"/>
    <col min="5395" max="5395" width="10.85546875" style="376" customWidth="1"/>
    <col min="5396" max="5632" width="9.140625" style="376"/>
    <col min="5633" max="5633" width="12.5703125" style="376" customWidth="1"/>
    <col min="5634" max="5634" width="8.5703125" style="376" customWidth="1"/>
    <col min="5635" max="5635" width="8.85546875" style="376" customWidth="1"/>
    <col min="5636" max="5636" width="9.7109375" style="376" customWidth="1"/>
    <col min="5637" max="5637" width="8.85546875" style="376" customWidth="1"/>
    <col min="5638" max="5638" width="10" style="376" customWidth="1"/>
    <col min="5639" max="5639" width="8.5703125" style="376" customWidth="1"/>
    <col min="5640" max="5640" width="9" style="376" customWidth="1"/>
    <col min="5641" max="5641" width="5" style="376" customWidth="1"/>
    <col min="5642" max="5642" width="5.85546875" style="376" customWidth="1"/>
    <col min="5643" max="5643" width="9.140625" style="376"/>
    <col min="5644" max="5644" width="15.140625" style="376" bestFit="1" customWidth="1"/>
    <col min="5645" max="5645" width="12.140625" style="376" customWidth="1"/>
    <col min="5646" max="5646" width="11" style="376" customWidth="1"/>
    <col min="5647" max="5647" width="11.5703125" style="376" customWidth="1"/>
    <col min="5648" max="5648" width="10.42578125" style="376" customWidth="1"/>
    <col min="5649" max="5649" width="9.140625" style="376"/>
    <col min="5650" max="5650" width="11.7109375" style="376" customWidth="1"/>
    <col min="5651" max="5651" width="10.85546875" style="376" customWidth="1"/>
    <col min="5652" max="5888" width="9.140625" style="376"/>
    <col min="5889" max="5889" width="12.5703125" style="376" customWidth="1"/>
    <col min="5890" max="5890" width="8.5703125" style="376" customWidth="1"/>
    <col min="5891" max="5891" width="8.85546875" style="376" customWidth="1"/>
    <col min="5892" max="5892" width="9.7109375" style="376" customWidth="1"/>
    <col min="5893" max="5893" width="8.85546875" style="376" customWidth="1"/>
    <col min="5894" max="5894" width="10" style="376" customWidth="1"/>
    <col min="5895" max="5895" width="8.5703125" style="376" customWidth="1"/>
    <col min="5896" max="5896" width="9" style="376" customWidth="1"/>
    <col min="5897" max="5897" width="5" style="376" customWidth="1"/>
    <col min="5898" max="5898" width="5.85546875" style="376" customWidth="1"/>
    <col min="5899" max="5899" width="9.140625" style="376"/>
    <col min="5900" max="5900" width="15.140625" style="376" bestFit="1" customWidth="1"/>
    <col min="5901" max="5901" width="12.140625" style="376" customWidth="1"/>
    <col min="5902" max="5902" width="11" style="376" customWidth="1"/>
    <col min="5903" max="5903" width="11.5703125" style="376" customWidth="1"/>
    <col min="5904" max="5904" width="10.42578125" style="376" customWidth="1"/>
    <col min="5905" max="5905" width="9.140625" style="376"/>
    <col min="5906" max="5906" width="11.7109375" style="376" customWidth="1"/>
    <col min="5907" max="5907" width="10.85546875" style="376" customWidth="1"/>
    <col min="5908" max="6144" width="9.140625" style="376"/>
    <col min="6145" max="6145" width="12.5703125" style="376" customWidth="1"/>
    <col min="6146" max="6146" width="8.5703125" style="376" customWidth="1"/>
    <col min="6147" max="6147" width="8.85546875" style="376" customWidth="1"/>
    <col min="6148" max="6148" width="9.7109375" style="376" customWidth="1"/>
    <col min="6149" max="6149" width="8.85546875" style="376" customWidth="1"/>
    <col min="6150" max="6150" width="10" style="376" customWidth="1"/>
    <col min="6151" max="6151" width="8.5703125" style="376" customWidth="1"/>
    <col min="6152" max="6152" width="9" style="376" customWidth="1"/>
    <col min="6153" max="6153" width="5" style="376" customWidth="1"/>
    <col min="6154" max="6154" width="5.85546875" style="376" customWidth="1"/>
    <col min="6155" max="6155" width="9.140625" style="376"/>
    <col min="6156" max="6156" width="15.140625" style="376" bestFit="1" customWidth="1"/>
    <col min="6157" max="6157" width="12.140625" style="376" customWidth="1"/>
    <col min="6158" max="6158" width="11" style="376" customWidth="1"/>
    <col min="6159" max="6159" width="11.5703125" style="376" customWidth="1"/>
    <col min="6160" max="6160" width="10.42578125" style="376" customWidth="1"/>
    <col min="6161" max="6161" width="9.140625" style="376"/>
    <col min="6162" max="6162" width="11.7109375" style="376" customWidth="1"/>
    <col min="6163" max="6163" width="10.85546875" style="376" customWidth="1"/>
    <col min="6164" max="6400" width="9.140625" style="376"/>
    <col min="6401" max="6401" width="12.5703125" style="376" customWidth="1"/>
    <col min="6402" max="6402" width="8.5703125" style="376" customWidth="1"/>
    <col min="6403" max="6403" width="8.85546875" style="376" customWidth="1"/>
    <col min="6404" max="6404" width="9.7109375" style="376" customWidth="1"/>
    <col min="6405" max="6405" width="8.85546875" style="376" customWidth="1"/>
    <col min="6406" max="6406" width="10" style="376" customWidth="1"/>
    <col min="6407" max="6407" width="8.5703125" style="376" customWidth="1"/>
    <col min="6408" max="6408" width="9" style="376" customWidth="1"/>
    <col min="6409" max="6409" width="5" style="376" customWidth="1"/>
    <col min="6410" max="6410" width="5.85546875" style="376" customWidth="1"/>
    <col min="6411" max="6411" width="9.140625" style="376"/>
    <col min="6412" max="6412" width="15.140625" style="376" bestFit="1" customWidth="1"/>
    <col min="6413" max="6413" width="12.140625" style="376" customWidth="1"/>
    <col min="6414" max="6414" width="11" style="376" customWidth="1"/>
    <col min="6415" max="6415" width="11.5703125" style="376" customWidth="1"/>
    <col min="6416" max="6416" width="10.42578125" style="376" customWidth="1"/>
    <col min="6417" max="6417" width="9.140625" style="376"/>
    <col min="6418" max="6418" width="11.7109375" style="376" customWidth="1"/>
    <col min="6419" max="6419" width="10.85546875" style="376" customWidth="1"/>
    <col min="6420" max="6656" width="9.140625" style="376"/>
    <col min="6657" max="6657" width="12.5703125" style="376" customWidth="1"/>
    <col min="6658" max="6658" width="8.5703125" style="376" customWidth="1"/>
    <col min="6659" max="6659" width="8.85546875" style="376" customWidth="1"/>
    <col min="6660" max="6660" width="9.7109375" style="376" customWidth="1"/>
    <col min="6661" max="6661" width="8.85546875" style="376" customWidth="1"/>
    <col min="6662" max="6662" width="10" style="376" customWidth="1"/>
    <col min="6663" max="6663" width="8.5703125" style="376" customWidth="1"/>
    <col min="6664" max="6664" width="9" style="376" customWidth="1"/>
    <col min="6665" max="6665" width="5" style="376" customWidth="1"/>
    <col min="6666" max="6666" width="5.85546875" style="376" customWidth="1"/>
    <col min="6667" max="6667" width="9.140625" style="376"/>
    <col min="6668" max="6668" width="15.140625" style="376" bestFit="1" customWidth="1"/>
    <col min="6669" max="6669" width="12.140625" style="376" customWidth="1"/>
    <col min="6670" max="6670" width="11" style="376" customWidth="1"/>
    <col min="6671" max="6671" width="11.5703125" style="376" customWidth="1"/>
    <col min="6672" max="6672" width="10.42578125" style="376" customWidth="1"/>
    <col min="6673" max="6673" width="9.140625" style="376"/>
    <col min="6674" max="6674" width="11.7109375" style="376" customWidth="1"/>
    <col min="6675" max="6675" width="10.85546875" style="376" customWidth="1"/>
    <col min="6676" max="6912" width="9.140625" style="376"/>
    <col min="6913" max="6913" width="12.5703125" style="376" customWidth="1"/>
    <col min="6914" max="6914" width="8.5703125" style="376" customWidth="1"/>
    <col min="6915" max="6915" width="8.85546875" style="376" customWidth="1"/>
    <col min="6916" max="6916" width="9.7109375" style="376" customWidth="1"/>
    <col min="6917" max="6917" width="8.85546875" style="376" customWidth="1"/>
    <col min="6918" max="6918" width="10" style="376" customWidth="1"/>
    <col min="6919" max="6919" width="8.5703125" style="376" customWidth="1"/>
    <col min="6920" max="6920" width="9" style="376" customWidth="1"/>
    <col min="6921" max="6921" width="5" style="376" customWidth="1"/>
    <col min="6922" max="6922" width="5.85546875" style="376" customWidth="1"/>
    <col min="6923" max="6923" width="9.140625" style="376"/>
    <col min="6924" max="6924" width="15.140625" style="376" bestFit="1" customWidth="1"/>
    <col min="6925" max="6925" width="12.140625" style="376" customWidth="1"/>
    <col min="6926" max="6926" width="11" style="376" customWidth="1"/>
    <col min="6927" max="6927" width="11.5703125" style="376" customWidth="1"/>
    <col min="6928" max="6928" width="10.42578125" style="376" customWidth="1"/>
    <col min="6929" max="6929" width="9.140625" style="376"/>
    <col min="6930" max="6930" width="11.7109375" style="376" customWidth="1"/>
    <col min="6931" max="6931" width="10.85546875" style="376" customWidth="1"/>
    <col min="6932" max="7168" width="9.140625" style="376"/>
    <col min="7169" max="7169" width="12.5703125" style="376" customWidth="1"/>
    <col min="7170" max="7170" width="8.5703125" style="376" customWidth="1"/>
    <col min="7171" max="7171" width="8.85546875" style="376" customWidth="1"/>
    <col min="7172" max="7172" width="9.7109375" style="376" customWidth="1"/>
    <col min="7173" max="7173" width="8.85546875" style="376" customWidth="1"/>
    <col min="7174" max="7174" width="10" style="376" customWidth="1"/>
    <col min="7175" max="7175" width="8.5703125" style="376" customWidth="1"/>
    <col min="7176" max="7176" width="9" style="376" customWidth="1"/>
    <col min="7177" max="7177" width="5" style="376" customWidth="1"/>
    <col min="7178" max="7178" width="5.85546875" style="376" customWidth="1"/>
    <col min="7179" max="7179" width="9.140625" style="376"/>
    <col min="7180" max="7180" width="15.140625" style="376" bestFit="1" customWidth="1"/>
    <col min="7181" max="7181" width="12.140625" style="376" customWidth="1"/>
    <col min="7182" max="7182" width="11" style="376" customWidth="1"/>
    <col min="7183" max="7183" width="11.5703125" style="376" customWidth="1"/>
    <col min="7184" max="7184" width="10.42578125" style="376" customWidth="1"/>
    <col min="7185" max="7185" width="9.140625" style="376"/>
    <col min="7186" max="7186" width="11.7109375" style="376" customWidth="1"/>
    <col min="7187" max="7187" width="10.85546875" style="376" customWidth="1"/>
    <col min="7188" max="7424" width="9.140625" style="376"/>
    <col min="7425" max="7425" width="12.5703125" style="376" customWidth="1"/>
    <col min="7426" max="7426" width="8.5703125" style="376" customWidth="1"/>
    <col min="7427" max="7427" width="8.85546875" style="376" customWidth="1"/>
    <col min="7428" max="7428" width="9.7109375" style="376" customWidth="1"/>
    <col min="7429" max="7429" width="8.85546875" style="376" customWidth="1"/>
    <col min="7430" max="7430" width="10" style="376" customWidth="1"/>
    <col min="7431" max="7431" width="8.5703125" style="376" customWidth="1"/>
    <col min="7432" max="7432" width="9" style="376" customWidth="1"/>
    <col min="7433" max="7433" width="5" style="376" customWidth="1"/>
    <col min="7434" max="7434" width="5.85546875" style="376" customWidth="1"/>
    <col min="7435" max="7435" width="9.140625" style="376"/>
    <col min="7436" max="7436" width="15.140625" style="376" bestFit="1" customWidth="1"/>
    <col min="7437" max="7437" width="12.140625" style="376" customWidth="1"/>
    <col min="7438" max="7438" width="11" style="376" customWidth="1"/>
    <col min="7439" max="7439" width="11.5703125" style="376" customWidth="1"/>
    <col min="7440" max="7440" width="10.42578125" style="376" customWidth="1"/>
    <col min="7441" max="7441" width="9.140625" style="376"/>
    <col min="7442" max="7442" width="11.7109375" style="376" customWidth="1"/>
    <col min="7443" max="7443" width="10.85546875" style="376" customWidth="1"/>
    <col min="7444" max="7680" width="9.140625" style="376"/>
    <col min="7681" max="7681" width="12.5703125" style="376" customWidth="1"/>
    <col min="7682" max="7682" width="8.5703125" style="376" customWidth="1"/>
    <col min="7683" max="7683" width="8.85546875" style="376" customWidth="1"/>
    <col min="7684" max="7684" width="9.7109375" style="376" customWidth="1"/>
    <col min="7685" max="7685" width="8.85546875" style="376" customWidth="1"/>
    <col min="7686" max="7686" width="10" style="376" customWidth="1"/>
    <col min="7687" max="7687" width="8.5703125" style="376" customWidth="1"/>
    <col min="7688" max="7688" width="9" style="376" customWidth="1"/>
    <col min="7689" max="7689" width="5" style="376" customWidth="1"/>
    <col min="7690" max="7690" width="5.85546875" style="376" customWidth="1"/>
    <col min="7691" max="7691" width="9.140625" style="376"/>
    <col min="7692" max="7692" width="15.140625" style="376" bestFit="1" customWidth="1"/>
    <col min="7693" max="7693" width="12.140625" style="376" customWidth="1"/>
    <col min="7694" max="7694" width="11" style="376" customWidth="1"/>
    <col min="7695" max="7695" width="11.5703125" style="376" customWidth="1"/>
    <col min="7696" max="7696" width="10.42578125" style="376" customWidth="1"/>
    <col min="7697" max="7697" width="9.140625" style="376"/>
    <col min="7698" max="7698" width="11.7109375" style="376" customWidth="1"/>
    <col min="7699" max="7699" width="10.85546875" style="376" customWidth="1"/>
    <col min="7700" max="7936" width="9.140625" style="376"/>
    <col min="7937" max="7937" width="12.5703125" style="376" customWidth="1"/>
    <col min="7938" max="7938" width="8.5703125" style="376" customWidth="1"/>
    <col min="7939" max="7939" width="8.85546875" style="376" customWidth="1"/>
    <col min="7940" max="7940" width="9.7109375" style="376" customWidth="1"/>
    <col min="7941" max="7941" width="8.85546875" style="376" customWidth="1"/>
    <col min="7942" max="7942" width="10" style="376" customWidth="1"/>
    <col min="7943" max="7943" width="8.5703125" style="376" customWidth="1"/>
    <col min="7944" max="7944" width="9" style="376" customWidth="1"/>
    <col min="7945" max="7945" width="5" style="376" customWidth="1"/>
    <col min="7946" max="7946" width="5.85546875" style="376" customWidth="1"/>
    <col min="7947" max="7947" width="9.140625" style="376"/>
    <col min="7948" max="7948" width="15.140625" style="376" bestFit="1" customWidth="1"/>
    <col min="7949" max="7949" width="12.140625" style="376" customWidth="1"/>
    <col min="7950" max="7950" width="11" style="376" customWidth="1"/>
    <col min="7951" max="7951" width="11.5703125" style="376" customWidth="1"/>
    <col min="7952" max="7952" width="10.42578125" style="376" customWidth="1"/>
    <col min="7953" max="7953" width="9.140625" style="376"/>
    <col min="7954" max="7954" width="11.7109375" style="376" customWidth="1"/>
    <col min="7955" max="7955" width="10.85546875" style="376" customWidth="1"/>
    <col min="7956" max="8192" width="9.140625" style="376"/>
    <col min="8193" max="8193" width="12.5703125" style="376" customWidth="1"/>
    <col min="8194" max="8194" width="8.5703125" style="376" customWidth="1"/>
    <col min="8195" max="8195" width="8.85546875" style="376" customWidth="1"/>
    <col min="8196" max="8196" width="9.7109375" style="376" customWidth="1"/>
    <col min="8197" max="8197" width="8.85546875" style="376" customWidth="1"/>
    <col min="8198" max="8198" width="10" style="376" customWidth="1"/>
    <col min="8199" max="8199" width="8.5703125" style="376" customWidth="1"/>
    <col min="8200" max="8200" width="9" style="376" customWidth="1"/>
    <col min="8201" max="8201" width="5" style="376" customWidth="1"/>
    <col min="8202" max="8202" width="5.85546875" style="376" customWidth="1"/>
    <col min="8203" max="8203" width="9.140625" style="376"/>
    <col min="8204" max="8204" width="15.140625" style="376" bestFit="1" customWidth="1"/>
    <col min="8205" max="8205" width="12.140625" style="376" customWidth="1"/>
    <col min="8206" max="8206" width="11" style="376" customWidth="1"/>
    <col min="8207" max="8207" width="11.5703125" style="376" customWidth="1"/>
    <col min="8208" max="8208" width="10.42578125" style="376" customWidth="1"/>
    <col min="8209" max="8209" width="9.140625" style="376"/>
    <col min="8210" max="8210" width="11.7109375" style="376" customWidth="1"/>
    <col min="8211" max="8211" width="10.85546875" style="376" customWidth="1"/>
    <col min="8212" max="8448" width="9.140625" style="376"/>
    <col min="8449" max="8449" width="12.5703125" style="376" customWidth="1"/>
    <col min="8450" max="8450" width="8.5703125" style="376" customWidth="1"/>
    <col min="8451" max="8451" width="8.85546875" style="376" customWidth="1"/>
    <col min="8452" max="8452" width="9.7109375" style="376" customWidth="1"/>
    <col min="8453" max="8453" width="8.85546875" style="376" customWidth="1"/>
    <col min="8454" max="8454" width="10" style="376" customWidth="1"/>
    <col min="8455" max="8455" width="8.5703125" style="376" customWidth="1"/>
    <col min="8456" max="8456" width="9" style="376" customWidth="1"/>
    <col min="8457" max="8457" width="5" style="376" customWidth="1"/>
    <col min="8458" max="8458" width="5.85546875" style="376" customWidth="1"/>
    <col min="8459" max="8459" width="9.140625" style="376"/>
    <col min="8460" max="8460" width="15.140625" style="376" bestFit="1" customWidth="1"/>
    <col min="8461" max="8461" width="12.140625" style="376" customWidth="1"/>
    <col min="8462" max="8462" width="11" style="376" customWidth="1"/>
    <col min="8463" max="8463" width="11.5703125" style="376" customWidth="1"/>
    <col min="8464" max="8464" width="10.42578125" style="376" customWidth="1"/>
    <col min="8465" max="8465" width="9.140625" style="376"/>
    <col min="8466" max="8466" width="11.7109375" style="376" customWidth="1"/>
    <col min="8467" max="8467" width="10.85546875" style="376" customWidth="1"/>
    <col min="8468" max="8704" width="9.140625" style="376"/>
    <col min="8705" max="8705" width="12.5703125" style="376" customWidth="1"/>
    <col min="8706" max="8706" width="8.5703125" style="376" customWidth="1"/>
    <col min="8707" max="8707" width="8.85546875" style="376" customWidth="1"/>
    <col min="8708" max="8708" width="9.7109375" style="376" customWidth="1"/>
    <col min="8709" max="8709" width="8.85546875" style="376" customWidth="1"/>
    <col min="8710" max="8710" width="10" style="376" customWidth="1"/>
    <col min="8711" max="8711" width="8.5703125" style="376" customWidth="1"/>
    <col min="8712" max="8712" width="9" style="376" customWidth="1"/>
    <col min="8713" max="8713" width="5" style="376" customWidth="1"/>
    <col min="8714" max="8714" width="5.85546875" style="376" customWidth="1"/>
    <col min="8715" max="8715" width="9.140625" style="376"/>
    <col min="8716" max="8716" width="15.140625" style="376" bestFit="1" customWidth="1"/>
    <col min="8717" max="8717" width="12.140625" style="376" customWidth="1"/>
    <col min="8718" max="8718" width="11" style="376" customWidth="1"/>
    <col min="8719" max="8719" width="11.5703125" style="376" customWidth="1"/>
    <col min="8720" max="8720" width="10.42578125" style="376" customWidth="1"/>
    <col min="8721" max="8721" width="9.140625" style="376"/>
    <col min="8722" max="8722" width="11.7109375" style="376" customWidth="1"/>
    <col min="8723" max="8723" width="10.85546875" style="376" customWidth="1"/>
    <col min="8724" max="8960" width="9.140625" style="376"/>
    <col min="8961" max="8961" width="12.5703125" style="376" customWidth="1"/>
    <col min="8962" max="8962" width="8.5703125" style="376" customWidth="1"/>
    <col min="8963" max="8963" width="8.85546875" style="376" customWidth="1"/>
    <col min="8964" max="8964" width="9.7109375" style="376" customWidth="1"/>
    <col min="8965" max="8965" width="8.85546875" style="376" customWidth="1"/>
    <col min="8966" max="8966" width="10" style="376" customWidth="1"/>
    <col min="8967" max="8967" width="8.5703125" style="376" customWidth="1"/>
    <col min="8968" max="8968" width="9" style="376" customWidth="1"/>
    <col min="8969" max="8969" width="5" style="376" customWidth="1"/>
    <col min="8970" max="8970" width="5.85546875" style="376" customWidth="1"/>
    <col min="8971" max="8971" width="9.140625" style="376"/>
    <col min="8972" max="8972" width="15.140625" style="376" bestFit="1" customWidth="1"/>
    <col min="8973" max="8973" width="12.140625" style="376" customWidth="1"/>
    <col min="8974" max="8974" width="11" style="376" customWidth="1"/>
    <col min="8975" max="8975" width="11.5703125" style="376" customWidth="1"/>
    <col min="8976" max="8976" width="10.42578125" style="376" customWidth="1"/>
    <col min="8977" max="8977" width="9.140625" style="376"/>
    <col min="8978" max="8978" width="11.7109375" style="376" customWidth="1"/>
    <col min="8979" max="8979" width="10.85546875" style="376" customWidth="1"/>
    <col min="8980" max="9216" width="9.140625" style="376"/>
    <col min="9217" max="9217" width="12.5703125" style="376" customWidth="1"/>
    <col min="9218" max="9218" width="8.5703125" style="376" customWidth="1"/>
    <col min="9219" max="9219" width="8.85546875" style="376" customWidth="1"/>
    <col min="9220" max="9220" width="9.7109375" style="376" customWidth="1"/>
    <col min="9221" max="9221" width="8.85546875" style="376" customWidth="1"/>
    <col min="9222" max="9222" width="10" style="376" customWidth="1"/>
    <col min="9223" max="9223" width="8.5703125" style="376" customWidth="1"/>
    <col min="9224" max="9224" width="9" style="376" customWidth="1"/>
    <col min="9225" max="9225" width="5" style="376" customWidth="1"/>
    <col min="9226" max="9226" width="5.85546875" style="376" customWidth="1"/>
    <col min="9227" max="9227" width="9.140625" style="376"/>
    <col min="9228" max="9228" width="15.140625" style="376" bestFit="1" customWidth="1"/>
    <col min="9229" max="9229" width="12.140625" style="376" customWidth="1"/>
    <col min="9230" max="9230" width="11" style="376" customWidth="1"/>
    <col min="9231" max="9231" width="11.5703125" style="376" customWidth="1"/>
    <col min="9232" max="9232" width="10.42578125" style="376" customWidth="1"/>
    <col min="9233" max="9233" width="9.140625" style="376"/>
    <col min="9234" max="9234" width="11.7109375" style="376" customWidth="1"/>
    <col min="9235" max="9235" width="10.85546875" style="376" customWidth="1"/>
    <col min="9236" max="9472" width="9.140625" style="376"/>
    <col min="9473" max="9473" width="12.5703125" style="376" customWidth="1"/>
    <col min="9474" max="9474" width="8.5703125" style="376" customWidth="1"/>
    <col min="9475" max="9475" width="8.85546875" style="376" customWidth="1"/>
    <col min="9476" max="9476" width="9.7109375" style="376" customWidth="1"/>
    <col min="9477" max="9477" width="8.85546875" style="376" customWidth="1"/>
    <col min="9478" max="9478" width="10" style="376" customWidth="1"/>
    <col min="9479" max="9479" width="8.5703125" style="376" customWidth="1"/>
    <col min="9480" max="9480" width="9" style="376" customWidth="1"/>
    <col min="9481" max="9481" width="5" style="376" customWidth="1"/>
    <col min="9482" max="9482" width="5.85546875" style="376" customWidth="1"/>
    <col min="9483" max="9483" width="9.140625" style="376"/>
    <col min="9484" max="9484" width="15.140625" style="376" bestFit="1" customWidth="1"/>
    <col min="9485" max="9485" width="12.140625" style="376" customWidth="1"/>
    <col min="9486" max="9486" width="11" style="376" customWidth="1"/>
    <col min="9487" max="9487" width="11.5703125" style="376" customWidth="1"/>
    <col min="9488" max="9488" width="10.42578125" style="376" customWidth="1"/>
    <col min="9489" max="9489" width="9.140625" style="376"/>
    <col min="9490" max="9490" width="11.7109375" style="376" customWidth="1"/>
    <col min="9491" max="9491" width="10.85546875" style="376" customWidth="1"/>
    <col min="9492" max="9728" width="9.140625" style="376"/>
    <col min="9729" max="9729" width="12.5703125" style="376" customWidth="1"/>
    <col min="9730" max="9730" width="8.5703125" style="376" customWidth="1"/>
    <col min="9731" max="9731" width="8.85546875" style="376" customWidth="1"/>
    <col min="9732" max="9732" width="9.7109375" style="376" customWidth="1"/>
    <col min="9733" max="9733" width="8.85546875" style="376" customWidth="1"/>
    <col min="9734" max="9734" width="10" style="376" customWidth="1"/>
    <col min="9735" max="9735" width="8.5703125" style="376" customWidth="1"/>
    <col min="9736" max="9736" width="9" style="376" customWidth="1"/>
    <col min="9737" max="9737" width="5" style="376" customWidth="1"/>
    <col min="9738" max="9738" width="5.85546875" style="376" customWidth="1"/>
    <col min="9739" max="9739" width="9.140625" style="376"/>
    <col min="9740" max="9740" width="15.140625" style="376" bestFit="1" customWidth="1"/>
    <col min="9741" max="9741" width="12.140625" style="376" customWidth="1"/>
    <col min="9742" max="9742" width="11" style="376" customWidth="1"/>
    <col min="9743" max="9743" width="11.5703125" style="376" customWidth="1"/>
    <col min="9744" max="9744" width="10.42578125" style="376" customWidth="1"/>
    <col min="9745" max="9745" width="9.140625" style="376"/>
    <col min="9746" max="9746" width="11.7109375" style="376" customWidth="1"/>
    <col min="9747" max="9747" width="10.85546875" style="376" customWidth="1"/>
    <col min="9748" max="9984" width="9.140625" style="376"/>
    <col min="9985" max="9985" width="12.5703125" style="376" customWidth="1"/>
    <col min="9986" max="9986" width="8.5703125" style="376" customWidth="1"/>
    <col min="9987" max="9987" width="8.85546875" style="376" customWidth="1"/>
    <col min="9988" max="9988" width="9.7109375" style="376" customWidth="1"/>
    <col min="9989" max="9989" width="8.85546875" style="376" customWidth="1"/>
    <col min="9990" max="9990" width="10" style="376" customWidth="1"/>
    <col min="9991" max="9991" width="8.5703125" style="376" customWidth="1"/>
    <col min="9992" max="9992" width="9" style="376" customWidth="1"/>
    <col min="9993" max="9993" width="5" style="376" customWidth="1"/>
    <col min="9994" max="9994" width="5.85546875" style="376" customWidth="1"/>
    <col min="9995" max="9995" width="9.140625" style="376"/>
    <col min="9996" max="9996" width="15.140625" style="376" bestFit="1" customWidth="1"/>
    <col min="9997" max="9997" width="12.140625" style="376" customWidth="1"/>
    <col min="9998" max="9998" width="11" style="376" customWidth="1"/>
    <col min="9999" max="9999" width="11.5703125" style="376" customWidth="1"/>
    <col min="10000" max="10000" width="10.42578125" style="376" customWidth="1"/>
    <col min="10001" max="10001" width="9.140625" style="376"/>
    <col min="10002" max="10002" width="11.7109375" style="376" customWidth="1"/>
    <col min="10003" max="10003" width="10.85546875" style="376" customWidth="1"/>
    <col min="10004" max="10240" width="9.140625" style="376"/>
    <col min="10241" max="10241" width="12.5703125" style="376" customWidth="1"/>
    <col min="10242" max="10242" width="8.5703125" style="376" customWidth="1"/>
    <col min="10243" max="10243" width="8.85546875" style="376" customWidth="1"/>
    <col min="10244" max="10244" width="9.7109375" style="376" customWidth="1"/>
    <col min="10245" max="10245" width="8.85546875" style="376" customWidth="1"/>
    <col min="10246" max="10246" width="10" style="376" customWidth="1"/>
    <col min="10247" max="10247" width="8.5703125" style="376" customWidth="1"/>
    <col min="10248" max="10248" width="9" style="376" customWidth="1"/>
    <col min="10249" max="10249" width="5" style="376" customWidth="1"/>
    <col min="10250" max="10250" width="5.85546875" style="376" customWidth="1"/>
    <col min="10251" max="10251" width="9.140625" style="376"/>
    <col min="10252" max="10252" width="15.140625" style="376" bestFit="1" customWidth="1"/>
    <col min="10253" max="10253" width="12.140625" style="376" customWidth="1"/>
    <col min="10254" max="10254" width="11" style="376" customWidth="1"/>
    <col min="10255" max="10255" width="11.5703125" style="376" customWidth="1"/>
    <col min="10256" max="10256" width="10.42578125" style="376" customWidth="1"/>
    <col min="10257" max="10257" width="9.140625" style="376"/>
    <col min="10258" max="10258" width="11.7109375" style="376" customWidth="1"/>
    <col min="10259" max="10259" width="10.85546875" style="376" customWidth="1"/>
    <col min="10260" max="10496" width="9.140625" style="376"/>
    <col min="10497" max="10497" width="12.5703125" style="376" customWidth="1"/>
    <col min="10498" max="10498" width="8.5703125" style="376" customWidth="1"/>
    <col min="10499" max="10499" width="8.85546875" style="376" customWidth="1"/>
    <col min="10500" max="10500" width="9.7109375" style="376" customWidth="1"/>
    <col min="10501" max="10501" width="8.85546875" style="376" customWidth="1"/>
    <col min="10502" max="10502" width="10" style="376" customWidth="1"/>
    <col min="10503" max="10503" width="8.5703125" style="376" customWidth="1"/>
    <col min="10504" max="10504" width="9" style="376" customWidth="1"/>
    <col min="10505" max="10505" width="5" style="376" customWidth="1"/>
    <col min="10506" max="10506" width="5.85546875" style="376" customWidth="1"/>
    <col min="10507" max="10507" width="9.140625" style="376"/>
    <col min="10508" max="10508" width="15.140625" style="376" bestFit="1" customWidth="1"/>
    <col min="10509" max="10509" width="12.140625" style="376" customWidth="1"/>
    <col min="10510" max="10510" width="11" style="376" customWidth="1"/>
    <col min="10511" max="10511" width="11.5703125" style="376" customWidth="1"/>
    <col min="10512" max="10512" width="10.42578125" style="376" customWidth="1"/>
    <col min="10513" max="10513" width="9.140625" style="376"/>
    <col min="10514" max="10514" width="11.7109375" style="376" customWidth="1"/>
    <col min="10515" max="10515" width="10.85546875" style="376" customWidth="1"/>
    <col min="10516" max="10752" width="9.140625" style="376"/>
    <col min="10753" max="10753" width="12.5703125" style="376" customWidth="1"/>
    <col min="10754" max="10754" width="8.5703125" style="376" customWidth="1"/>
    <col min="10755" max="10755" width="8.85546875" style="376" customWidth="1"/>
    <col min="10756" max="10756" width="9.7109375" style="376" customWidth="1"/>
    <col min="10757" max="10757" width="8.85546875" style="376" customWidth="1"/>
    <col min="10758" max="10758" width="10" style="376" customWidth="1"/>
    <col min="10759" max="10759" width="8.5703125" style="376" customWidth="1"/>
    <col min="10760" max="10760" width="9" style="376" customWidth="1"/>
    <col min="10761" max="10761" width="5" style="376" customWidth="1"/>
    <col min="10762" max="10762" width="5.85546875" style="376" customWidth="1"/>
    <col min="10763" max="10763" width="9.140625" style="376"/>
    <col min="10764" max="10764" width="15.140625" style="376" bestFit="1" customWidth="1"/>
    <col min="10765" max="10765" width="12.140625" style="376" customWidth="1"/>
    <col min="10766" max="10766" width="11" style="376" customWidth="1"/>
    <col min="10767" max="10767" width="11.5703125" style="376" customWidth="1"/>
    <col min="10768" max="10768" width="10.42578125" style="376" customWidth="1"/>
    <col min="10769" max="10769" width="9.140625" style="376"/>
    <col min="10770" max="10770" width="11.7109375" style="376" customWidth="1"/>
    <col min="10771" max="10771" width="10.85546875" style="376" customWidth="1"/>
    <col min="10772" max="11008" width="9.140625" style="376"/>
    <col min="11009" max="11009" width="12.5703125" style="376" customWidth="1"/>
    <col min="11010" max="11010" width="8.5703125" style="376" customWidth="1"/>
    <col min="11011" max="11011" width="8.85546875" style="376" customWidth="1"/>
    <col min="11012" max="11012" width="9.7109375" style="376" customWidth="1"/>
    <col min="11013" max="11013" width="8.85546875" style="376" customWidth="1"/>
    <col min="11014" max="11014" width="10" style="376" customWidth="1"/>
    <col min="11015" max="11015" width="8.5703125" style="376" customWidth="1"/>
    <col min="11016" max="11016" width="9" style="376" customWidth="1"/>
    <col min="11017" max="11017" width="5" style="376" customWidth="1"/>
    <col min="11018" max="11018" width="5.85546875" style="376" customWidth="1"/>
    <col min="11019" max="11019" width="9.140625" style="376"/>
    <col min="11020" max="11020" width="15.140625" style="376" bestFit="1" customWidth="1"/>
    <col min="11021" max="11021" width="12.140625" style="376" customWidth="1"/>
    <col min="11022" max="11022" width="11" style="376" customWidth="1"/>
    <col min="11023" max="11023" width="11.5703125" style="376" customWidth="1"/>
    <col min="11024" max="11024" width="10.42578125" style="376" customWidth="1"/>
    <col min="11025" max="11025" width="9.140625" style="376"/>
    <col min="11026" max="11026" width="11.7109375" style="376" customWidth="1"/>
    <col min="11027" max="11027" width="10.85546875" style="376" customWidth="1"/>
    <col min="11028" max="11264" width="9.140625" style="376"/>
    <col min="11265" max="11265" width="12.5703125" style="376" customWidth="1"/>
    <col min="11266" max="11266" width="8.5703125" style="376" customWidth="1"/>
    <col min="11267" max="11267" width="8.85546875" style="376" customWidth="1"/>
    <col min="11268" max="11268" width="9.7109375" style="376" customWidth="1"/>
    <col min="11269" max="11269" width="8.85546875" style="376" customWidth="1"/>
    <col min="11270" max="11270" width="10" style="376" customWidth="1"/>
    <col min="11271" max="11271" width="8.5703125" style="376" customWidth="1"/>
    <col min="11272" max="11272" width="9" style="376" customWidth="1"/>
    <col min="11273" max="11273" width="5" style="376" customWidth="1"/>
    <col min="11274" max="11274" width="5.85546875" style="376" customWidth="1"/>
    <col min="11275" max="11275" width="9.140625" style="376"/>
    <col min="11276" max="11276" width="15.140625" style="376" bestFit="1" customWidth="1"/>
    <col min="11277" max="11277" width="12.140625" style="376" customWidth="1"/>
    <col min="11278" max="11278" width="11" style="376" customWidth="1"/>
    <col min="11279" max="11279" width="11.5703125" style="376" customWidth="1"/>
    <col min="11280" max="11280" width="10.42578125" style="376" customWidth="1"/>
    <col min="11281" max="11281" width="9.140625" style="376"/>
    <col min="11282" max="11282" width="11.7109375" style="376" customWidth="1"/>
    <col min="11283" max="11283" width="10.85546875" style="376" customWidth="1"/>
    <col min="11284" max="11520" width="9.140625" style="376"/>
    <col min="11521" max="11521" width="12.5703125" style="376" customWidth="1"/>
    <col min="11522" max="11522" width="8.5703125" style="376" customWidth="1"/>
    <col min="11523" max="11523" width="8.85546875" style="376" customWidth="1"/>
    <col min="11524" max="11524" width="9.7109375" style="376" customWidth="1"/>
    <col min="11525" max="11525" width="8.85546875" style="376" customWidth="1"/>
    <col min="11526" max="11526" width="10" style="376" customWidth="1"/>
    <col min="11527" max="11527" width="8.5703125" style="376" customWidth="1"/>
    <col min="11528" max="11528" width="9" style="376" customWidth="1"/>
    <col min="11529" max="11529" width="5" style="376" customWidth="1"/>
    <col min="11530" max="11530" width="5.85546875" style="376" customWidth="1"/>
    <col min="11531" max="11531" width="9.140625" style="376"/>
    <col min="11532" max="11532" width="15.140625" style="376" bestFit="1" customWidth="1"/>
    <col min="11533" max="11533" width="12.140625" style="376" customWidth="1"/>
    <col min="11534" max="11534" width="11" style="376" customWidth="1"/>
    <col min="11535" max="11535" width="11.5703125" style="376" customWidth="1"/>
    <col min="11536" max="11536" width="10.42578125" style="376" customWidth="1"/>
    <col min="11537" max="11537" width="9.140625" style="376"/>
    <col min="11538" max="11538" width="11.7109375" style="376" customWidth="1"/>
    <col min="11539" max="11539" width="10.85546875" style="376" customWidth="1"/>
    <col min="11540" max="11776" width="9.140625" style="376"/>
    <col min="11777" max="11777" width="12.5703125" style="376" customWidth="1"/>
    <col min="11778" max="11778" width="8.5703125" style="376" customWidth="1"/>
    <col min="11779" max="11779" width="8.85546875" style="376" customWidth="1"/>
    <col min="11780" max="11780" width="9.7109375" style="376" customWidth="1"/>
    <col min="11781" max="11781" width="8.85546875" style="376" customWidth="1"/>
    <col min="11782" max="11782" width="10" style="376" customWidth="1"/>
    <col min="11783" max="11783" width="8.5703125" style="376" customWidth="1"/>
    <col min="11784" max="11784" width="9" style="376" customWidth="1"/>
    <col min="11785" max="11785" width="5" style="376" customWidth="1"/>
    <col min="11786" max="11786" width="5.85546875" style="376" customWidth="1"/>
    <col min="11787" max="11787" width="9.140625" style="376"/>
    <col min="11788" max="11788" width="15.140625" style="376" bestFit="1" customWidth="1"/>
    <col min="11789" max="11789" width="12.140625" style="376" customWidth="1"/>
    <col min="11790" max="11790" width="11" style="376" customWidth="1"/>
    <col min="11791" max="11791" width="11.5703125" style="376" customWidth="1"/>
    <col min="11792" max="11792" width="10.42578125" style="376" customWidth="1"/>
    <col min="11793" max="11793" width="9.140625" style="376"/>
    <col min="11794" max="11794" width="11.7109375" style="376" customWidth="1"/>
    <col min="11795" max="11795" width="10.85546875" style="376" customWidth="1"/>
    <col min="11796" max="12032" width="9.140625" style="376"/>
    <col min="12033" max="12033" width="12.5703125" style="376" customWidth="1"/>
    <col min="12034" max="12034" width="8.5703125" style="376" customWidth="1"/>
    <col min="12035" max="12035" width="8.85546875" style="376" customWidth="1"/>
    <col min="12036" max="12036" width="9.7109375" style="376" customWidth="1"/>
    <col min="12037" max="12037" width="8.85546875" style="376" customWidth="1"/>
    <col min="12038" max="12038" width="10" style="376" customWidth="1"/>
    <col min="12039" max="12039" width="8.5703125" style="376" customWidth="1"/>
    <col min="12040" max="12040" width="9" style="376" customWidth="1"/>
    <col min="12041" max="12041" width="5" style="376" customWidth="1"/>
    <col min="12042" max="12042" width="5.85546875" style="376" customWidth="1"/>
    <col min="12043" max="12043" width="9.140625" style="376"/>
    <col min="12044" max="12044" width="15.140625" style="376" bestFit="1" customWidth="1"/>
    <col min="12045" max="12045" width="12.140625" style="376" customWidth="1"/>
    <col min="12046" max="12046" width="11" style="376" customWidth="1"/>
    <col min="12047" max="12047" width="11.5703125" style="376" customWidth="1"/>
    <col min="12048" max="12048" width="10.42578125" style="376" customWidth="1"/>
    <col min="12049" max="12049" width="9.140625" style="376"/>
    <col min="12050" max="12050" width="11.7109375" style="376" customWidth="1"/>
    <col min="12051" max="12051" width="10.85546875" style="376" customWidth="1"/>
    <col min="12052" max="12288" width="9.140625" style="376"/>
    <col min="12289" max="12289" width="12.5703125" style="376" customWidth="1"/>
    <col min="12290" max="12290" width="8.5703125" style="376" customWidth="1"/>
    <col min="12291" max="12291" width="8.85546875" style="376" customWidth="1"/>
    <col min="12292" max="12292" width="9.7109375" style="376" customWidth="1"/>
    <col min="12293" max="12293" width="8.85546875" style="376" customWidth="1"/>
    <col min="12294" max="12294" width="10" style="376" customWidth="1"/>
    <col min="12295" max="12295" width="8.5703125" style="376" customWidth="1"/>
    <col min="12296" max="12296" width="9" style="376" customWidth="1"/>
    <col min="12297" max="12297" width="5" style="376" customWidth="1"/>
    <col min="12298" max="12298" width="5.85546875" style="376" customWidth="1"/>
    <col min="12299" max="12299" width="9.140625" style="376"/>
    <col min="12300" max="12300" width="15.140625" style="376" bestFit="1" customWidth="1"/>
    <col min="12301" max="12301" width="12.140625" style="376" customWidth="1"/>
    <col min="12302" max="12302" width="11" style="376" customWidth="1"/>
    <col min="12303" max="12303" width="11.5703125" style="376" customWidth="1"/>
    <col min="12304" max="12304" width="10.42578125" style="376" customWidth="1"/>
    <col min="12305" max="12305" width="9.140625" style="376"/>
    <col min="12306" max="12306" width="11.7109375" style="376" customWidth="1"/>
    <col min="12307" max="12307" width="10.85546875" style="376" customWidth="1"/>
    <col min="12308" max="12544" width="9.140625" style="376"/>
    <col min="12545" max="12545" width="12.5703125" style="376" customWidth="1"/>
    <col min="12546" max="12546" width="8.5703125" style="376" customWidth="1"/>
    <col min="12547" max="12547" width="8.85546875" style="376" customWidth="1"/>
    <col min="12548" max="12548" width="9.7109375" style="376" customWidth="1"/>
    <col min="12549" max="12549" width="8.85546875" style="376" customWidth="1"/>
    <col min="12550" max="12550" width="10" style="376" customWidth="1"/>
    <col min="12551" max="12551" width="8.5703125" style="376" customWidth="1"/>
    <col min="12552" max="12552" width="9" style="376" customWidth="1"/>
    <col min="12553" max="12553" width="5" style="376" customWidth="1"/>
    <col min="12554" max="12554" width="5.85546875" style="376" customWidth="1"/>
    <col min="12555" max="12555" width="9.140625" style="376"/>
    <col min="12556" max="12556" width="15.140625" style="376" bestFit="1" customWidth="1"/>
    <col min="12557" max="12557" width="12.140625" style="376" customWidth="1"/>
    <col min="12558" max="12558" width="11" style="376" customWidth="1"/>
    <col min="12559" max="12559" width="11.5703125" style="376" customWidth="1"/>
    <col min="12560" max="12560" width="10.42578125" style="376" customWidth="1"/>
    <col min="12561" max="12561" width="9.140625" style="376"/>
    <col min="12562" max="12562" width="11.7109375" style="376" customWidth="1"/>
    <col min="12563" max="12563" width="10.85546875" style="376" customWidth="1"/>
    <col min="12564" max="12800" width="9.140625" style="376"/>
    <col min="12801" max="12801" width="12.5703125" style="376" customWidth="1"/>
    <col min="12802" max="12802" width="8.5703125" style="376" customWidth="1"/>
    <col min="12803" max="12803" width="8.85546875" style="376" customWidth="1"/>
    <col min="12804" max="12804" width="9.7109375" style="376" customWidth="1"/>
    <col min="12805" max="12805" width="8.85546875" style="376" customWidth="1"/>
    <col min="12806" max="12806" width="10" style="376" customWidth="1"/>
    <col min="12807" max="12807" width="8.5703125" style="376" customWidth="1"/>
    <col min="12808" max="12808" width="9" style="376" customWidth="1"/>
    <col min="12809" max="12809" width="5" style="376" customWidth="1"/>
    <col min="12810" max="12810" width="5.85546875" style="376" customWidth="1"/>
    <col min="12811" max="12811" width="9.140625" style="376"/>
    <col min="12812" max="12812" width="15.140625" style="376" bestFit="1" customWidth="1"/>
    <col min="12813" max="12813" width="12.140625" style="376" customWidth="1"/>
    <col min="12814" max="12814" width="11" style="376" customWidth="1"/>
    <col min="12815" max="12815" width="11.5703125" style="376" customWidth="1"/>
    <col min="12816" max="12816" width="10.42578125" style="376" customWidth="1"/>
    <col min="12817" max="12817" width="9.140625" style="376"/>
    <col min="12818" max="12818" width="11.7109375" style="376" customWidth="1"/>
    <col min="12819" max="12819" width="10.85546875" style="376" customWidth="1"/>
    <col min="12820" max="13056" width="9.140625" style="376"/>
    <col min="13057" max="13057" width="12.5703125" style="376" customWidth="1"/>
    <col min="13058" max="13058" width="8.5703125" style="376" customWidth="1"/>
    <col min="13059" max="13059" width="8.85546875" style="376" customWidth="1"/>
    <col min="13060" max="13060" width="9.7109375" style="376" customWidth="1"/>
    <col min="13061" max="13061" width="8.85546875" style="376" customWidth="1"/>
    <col min="13062" max="13062" width="10" style="376" customWidth="1"/>
    <col min="13063" max="13063" width="8.5703125" style="376" customWidth="1"/>
    <col min="13064" max="13064" width="9" style="376" customWidth="1"/>
    <col min="13065" max="13065" width="5" style="376" customWidth="1"/>
    <col min="13066" max="13066" width="5.85546875" style="376" customWidth="1"/>
    <col min="13067" max="13067" width="9.140625" style="376"/>
    <col min="13068" max="13068" width="15.140625" style="376" bestFit="1" customWidth="1"/>
    <col min="13069" max="13069" width="12.140625" style="376" customWidth="1"/>
    <col min="13070" max="13070" width="11" style="376" customWidth="1"/>
    <col min="13071" max="13071" width="11.5703125" style="376" customWidth="1"/>
    <col min="13072" max="13072" width="10.42578125" style="376" customWidth="1"/>
    <col min="13073" max="13073" width="9.140625" style="376"/>
    <col min="13074" max="13074" width="11.7109375" style="376" customWidth="1"/>
    <col min="13075" max="13075" width="10.85546875" style="376" customWidth="1"/>
    <col min="13076" max="13312" width="9.140625" style="376"/>
    <col min="13313" max="13313" width="12.5703125" style="376" customWidth="1"/>
    <col min="13314" max="13314" width="8.5703125" style="376" customWidth="1"/>
    <col min="13315" max="13315" width="8.85546875" style="376" customWidth="1"/>
    <col min="13316" max="13316" width="9.7109375" style="376" customWidth="1"/>
    <col min="13317" max="13317" width="8.85546875" style="376" customWidth="1"/>
    <col min="13318" max="13318" width="10" style="376" customWidth="1"/>
    <col min="13319" max="13319" width="8.5703125" style="376" customWidth="1"/>
    <col min="13320" max="13320" width="9" style="376" customWidth="1"/>
    <col min="13321" max="13321" width="5" style="376" customWidth="1"/>
    <col min="13322" max="13322" width="5.85546875" style="376" customWidth="1"/>
    <col min="13323" max="13323" width="9.140625" style="376"/>
    <col min="13324" max="13324" width="15.140625" style="376" bestFit="1" customWidth="1"/>
    <col min="13325" max="13325" width="12.140625" style="376" customWidth="1"/>
    <col min="13326" max="13326" width="11" style="376" customWidth="1"/>
    <col min="13327" max="13327" width="11.5703125" style="376" customWidth="1"/>
    <col min="13328" max="13328" width="10.42578125" style="376" customWidth="1"/>
    <col min="13329" max="13329" width="9.140625" style="376"/>
    <col min="13330" max="13330" width="11.7109375" style="376" customWidth="1"/>
    <col min="13331" max="13331" width="10.85546875" style="376" customWidth="1"/>
    <col min="13332" max="13568" width="9.140625" style="376"/>
    <col min="13569" max="13569" width="12.5703125" style="376" customWidth="1"/>
    <col min="13570" max="13570" width="8.5703125" style="376" customWidth="1"/>
    <col min="13571" max="13571" width="8.85546875" style="376" customWidth="1"/>
    <col min="13572" max="13572" width="9.7109375" style="376" customWidth="1"/>
    <col min="13573" max="13573" width="8.85546875" style="376" customWidth="1"/>
    <col min="13574" max="13574" width="10" style="376" customWidth="1"/>
    <col min="13575" max="13575" width="8.5703125" style="376" customWidth="1"/>
    <col min="13576" max="13576" width="9" style="376" customWidth="1"/>
    <col min="13577" max="13577" width="5" style="376" customWidth="1"/>
    <col min="13578" max="13578" width="5.85546875" style="376" customWidth="1"/>
    <col min="13579" max="13579" width="9.140625" style="376"/>
    <col min="13580" max="13580" width="15.140625" style="376" bestFit="1" customWidth="1"/>
    <col min="13581" max="13581" width="12.140625" style="376" customWidth="1"/>
    <col min="13582" max="13582" width="11" style="376" customWidth="1"/>
    <col min="13583" max="13583" width="11.5703125" style="376" customWidth="1"/>
    <col min="13584" max="13584" width="10.42578125" style="376" customWidth="1"/>
    <col min="13585" max="13585" width="9.140625" style="376"/>
    <col min="13586" max="13586" width="11.7109375" style="376" customWidth="1"/>
    <col min="13587" max="13587" width="10.85546875" style="376" customWidth="1"/>
    <col min="13588" max="13824" width="9.140625" style="376"/>
    <col min="13825" max="13825" width="12.5703125" style="376" customWidth="1"/>
    <col min="13826" max="13826" width="8.5703125" style="376" customWidth="1"/>
    <col min="13827" max="13827" width="8.85546875" style="376" customWidth="1"/>
    <col min="13828" max="13828" width="9.7109375" style="376" customWidth="1"/>
    <col min="13829" max="13829" width="8.85546875" style="376" customWidth="1"/>
    <col min="13830" max="13830" width="10" style="376" customWidth="1"/>
    <col min="13831" max="13831" width="8.5703125" style="376" customWidth="1"/>
    <col min="13832" max="13832" width="9" style="376" customWidth="1"/>
    <col min="13833" max="13833" width="5" style="376" customWidth="1"/>
    <col min="13834" max="13834" width="5.85546875" style="376" customWidth="1"/>
    <col min="13835" max="13835" width="9.140625" style="376"/>
    <col min="13836" max="13836" width="15.140625" style="376" bestFit="1" customWidth="1"/>
    <col min="13837" max="13837" width="12.140625" style="376" customWidth="1"/>
    <col min="13838" max="13838" width="11" style="376" customWidth="1"/>
    <col min="13839" max="13839" width="11.5703125" style="376" customWidth="1"/>
    <col min="13840" max="13840" width="10.42578125" style="376" customWidth="1"/>
    <col min="13841" max="13841" width="9.140625" style="376"/>
    <col min="13842" max="13842" width="11.7109375" style="376" customWidth="1"/>
    <col min="13843" max="13843" width="10.85546875" style="376" customWidth="1"/>
    <col min="13844" max="14080" width="9.140625" style="376"/>
    <col min="14081" max="14081" width="12.5703125" style="376" customWidth="1"/>
    <col min="14082" max="14082" width="8.5703125" style="376" customWidth="1"/>
    <col min="14083" max="14083" width="8.85546875" style="376" customWidth="1"/>
    <col min="14084" max="14084" width="9.7109375" style="376" customWidth="1"/>
    <col min="14085" max="14085" width="8.85546875" style="376" customWidth="1"/>
    <col min="14086" max="14086" width="10" style="376" customWidth="1"/>
    <col min="14087" max="14087" width="8.5703125" style="376" customWidth="1"/>
    <col min="14088" max="14088" width="9" style="376" customWidth="1"/>
    <col min="14089" max="14089" width="5" style="376" customWidth="1"/>
    <col min="14090" max="14090" width="5.85546875" style="376" customWidth="1"/>
    <col min="14091" max="14091" width="9.140625" style="376"/>
    <col min="14092" max="14092" width="15.140625" style="376" bestFit="1" customWidth="1"/>
    <col min="14093" max="14093" width="12.140625" style="376" customWidth="1"/>
    <col min="14094" max="14094" width="11" style="376" customWidth="1"/>
    <col min="14095" max="14095" width="11.5703125" style="376" customWidth="1"/>
    <col min="14096" max="14096" width="10.42578125" style="376" customWidth="1"/>
    <col min="14097" max="14097" width="9.140625" style="376"/>
    <col min="14098" max="14098" width="11.7109375" style="376" customWidth="1"/>
    <col min="14099" max="14099" width="10.85546875" style="376" customWidth="1"/>
    <col min="14100" max="14336" width="9.140625" style="376"/>
    <col min="14337" max="14337" width="12.5703125" style="376" customWidth="1"/>
    <col min="14338" max="14338" width="8.5703125" style="376" customWidth="1"/>
    <col min="14339" max="14339" width="8.85546875" style="376" customWidth="1"/>
    <col min="14340" max="14340" width="9.7109375" style="376" customWidth="1"/>
    <col min="14341" max="14341" width="8.85546875" style="376" customWidth="1"/>
    <col min="14342" max="14342" width="10" style="376" customWidth="1"/>
    <col min="14343" max="14343" width="8.5703125" style="376" customWidth="1"/>
    <col min="14344" max="14344" width="9" style="376" customWidth="1"/>
    <col min="14345" max="14345" width="5" style="376" customWidth="1"/>
    <col min="14346" max="14346" width="5.85546875" style="376" customWidth="1"/>
    <col min="14347" max="14347" width="9.140625" style="376"/>
    <col min="14348" max="14348" width="15.140625" style="376" bestFit="1" customWidth="1"/>
    <col min="14349" max="14349" width="12.140625" style="376" customWidth="1"/>
    <col min="14350" max="14350" width="11" style="376" customWidth="1"/>
    <col min="14351" max="14351" width="11.5703125" style="376" customWidth="1"/>
    <col min="14352" max="14352" width="10.42578125" style="376" customWidth="1"/>
    <col min="14353" max="14353" width="9.140625" style="376"/>
    <col min="14354" max="14354" width="11.7109375" style="376" customWidth="1"/>
    <col min="14355" max="14355" width="10.85546875" style="376" customWidth="1"/>
    <col min="14356" max="14592" width="9.140625" style="376"/>
    <col min="14593" max="14593" width="12.5703125" style="376" customWidth="1"/>
    <col min="14594" max="14594" width="8.5703125" style="376" customWidth="1"/>
    <col min="14595" max="14595" width="8.85546875" style="376" customWidth="1"/>
    <col min="14596" max="14596" width="9.7109375" style="376" customWidth="1"/>
    <col min="14597" max="14597" width="8.85546875" style="376" customWidth="1"/>
    <col min="14598" max="14598" width="10" style="376" customWidth="1"/>
    <col min="14599" max="14599" width="8.5703125" style="376" customWidth="1"/>
    <col min="14600" max="14600" width="9" style="376" customWidth="1"/>
    <col min="14601" max="14601" width="5" style="376" customWidth="1"/>
    <col min="14602" max="14602" width="5.85546875" style="376" customWidth="1"/>
    <col min="14603" max="14603" width="9.140625" style="376"/>
    <col min="14604" max="14604" width="15.140625" style="376" bestFit="1" customWidth="1"/>
    <col min="14605" max="14605" width="12.140625" style="376" customWidth="1"/>
    <col min="14606" max="14606" width="11" style="376" customWidth="1"/>
    <col min="14607" max="14607" width="11.5703125" style="376" customWidth="1"/>
    <col min="14608" max="14608" width="10.42578125" style="376" customWidth="1"/>
    <col min="14609" max="14609" width="9.140625" style="376"/>
    <col min="14610" max="14610" width="11.7109375" style="376" customWidth="1"/>
    <col min="14611" max="14611" width="10.85546875" style="376" customWidth="1"/>
    <col min="14612" max="14848" width="9.140625" style="376"/>
    <col min="14849" max="14849" width="12.5703125" style="376" customWidth="1"/>
    <col min="14850" max="14850" width="8.5703125" style="376" customWidth="1"/>
    <col min="14851" max="14851" width="8.85546875" style="376" customWidth="1"/>
    <col min="14852" max="14852" width="9.7109375" style="376" customWidth="1"/>
    <col min="14853" max="14853" width="8.85546875" style="376" customWidth="1"/>
    <col min="14854" max="14854" width="10" style="376" customWidth="1"/>
    <col min="14855" max="14855" width="8.5703125" style="376" customWidth="1"/>
    <col min="14856" max="14856" width="9" style="376" customWidth="1"/>
    <col min="14857" max="14857" width="5" style="376" customWidth="1"/>
    <col min="14858" max="14858" width="5.85546875" style="376" customWidth="1"/>
    <col min="14859" max="14859" width="9.140625" style="376"/>
    <col min="14860" max="14860" width="15.140625" style="376" bestFit="1" customWidth="1"/>
    <col min="14861" max="14861" width="12.140625" style="376" customWidth="1"/>
    <col min="14862" max="14862" width="11" style="376" customWidth="1"/>
    <col min="14863" max="14863" width="11.5703125" style="376" customWidth="1"/>
    <col min="14864" max="14864" width="10.42578125" style="376" customWidth="1"/>
    <col min="14865" max="14865" width="9.140625" style="376"/>
    <col min="14866" max="14866" width="11.7109375" style="376" customWidth="1"/>
    <col min="14867" max="14867" width="10.85546875" style="376" customWidth="1"/>
    <col min="14868" max="15104" width="9.140625" style="376"/>
    <col min="15105" max="15105" width="12.5703125" style="376" customWidth="1"/>
    <col min="15106" max="15106" width="8.5703125" style="376" customWidth="1"/>
    <col min="15107" max="15107" width="8.85546875" style="376" customWidth="1"/>
    <col min="15108" max="15108" width="9.7109375" style="376" customWidth="1"/>
    <col min="15109" max="15109" width="8.85546875" style="376" customWidth="1"/>
    <col min="15110" max="15110" width="10" style="376" customWidth="1"/>
    <col min="15111" max="15111" width="8.5703125" style="376" customWidth="1"/>
    <col min="15112" max="15112" width="9" style="376" customWidth="1"/>
    <col min="15113" max="15113" width="5" style="376" customWidth="1"/>
    <col min="15114" max="15114" width="5.85546875" style="376" customWidth="1"/>
    <col min="15115" max="15115" width="9.140625" style="376"/>
    <col min="15116" max="15116" width="15.140625" style="376" bestFit="1" customWidth="1"/>
    <col min="15117" max="15117" width="12.140625" style="376" customWidth="1"/>
    <col min="15118" max="15118" width="11" style="376" customWidth="1"/>
    <col min="15119" max="15119" width="11.5703125" style="376" customWidth="1"/>
    <col min="15120" max="15120" width="10.42578125" style="376" customWidth="1"/>
    <col min="15121" max="15121" width="9.140625" style="376"/>
    <col min="15122" max="15122" width="11.7109375" style="376" customWidth="1"/>
    <col min="15123" max="15123" width="10.85546875" style="376" customWidth="1"/>
    <col min="15124" max="15360" width="9.140625" style="376"/>
    <col min="15361" max="15361" width="12.5703125" style="376" customWidth="1"/>
    <col min="15362" max="15362" width="8.5703125" style="376" customWidth="1"/>
    <col min="15363" max="15363" width="8.85546875" style="376" customWidth="1"/>
    <col min="15364" max="15364" width="9.7109375" style="376" customWidth="1"/>
    <col min="15365" max="15365" width="8.85546875" style="376" customWidth="1"/>
    <col min="15366" max="15366" width="10" style="376" customWidth="1"/>
    <col min="15367" max="15367" width="8.5703125" style="376" customWidth="1"/>
    <col min="15368" max="15368" width="9" style="376" customWidth="1"/>
    <col min="15369" max="15369" width="5" style="376" customWidth="1"/>
    <col min="15370" max="15370" width="5.85546875" style="376" customWidth="1"/>
    <col min="15371" max="15371" width="9.140625" style="376"/>
    <col min="15372" max="15372" width="15.140625" style="376" bestFit="1" customWidth="1"/>
    <col min="15373" max="15373" width="12.140625" style="376" customWidth="1"/>
    <col min="15374" max="15374" width="11" style="376" customWidth="1"/>
    <col min="15375" max="15375" width="11.5703125" style="376" customWidth="1"/>
    <col min="15376" max="15376" width="10.42578125" style="376" customWidth="1"/>
    <col min="15377" max="15377" width="9.140625" style="376"/>
    <col min="15378" max="15378" width="11.7109375" style="376" customWidth="1"/>
    <col min="15379" max="15379" width="10.85546875" style="376" customWidth="1"/>
    <col min="15380" max="15616" width="9.140625" style="376"/>
    <col min="15617" max="15617" width="12.5703125" style="376" customWidth="1"/>
    <col min="15618" max="15618" width="8.5703125" style="376" customWidth="1"/>
    <col min="15619" max="15619" width="8.85546875" style="376" customWidth="1"/>
    <col min="15620" max="15620" width="9.7109375" style="376" customWidth="1"/>
    <col min="15621" max="15621" width="8.85546875" style="376" customWidth="1"/>
    <col min="15622" max="15622" width="10" style="376" customWidth="1"/>
    <col min="15623" max="15623" width="8.5703125" style="376" customWidth="1"/>
    <col min="15624" max="15624" width="9" style="376" customWidth="1"/>
    <col min="15625" max="15625" width="5" style="376" customWidth="1"/>
    <col min="15626" max="15626" width="5.85546875" style="376" customWidth="1"/>
    <col min="15627" max="15627" width="9.140625" style="376"/>
    <col min="15628" max="15628" width="15.140625" style="376" bestFit="1" customWidth="1"/>
    <col min="15629" max="15629" width="12.140625" style="376" customWidth="1"/>
    <col min="15630" max="15630" width="11" style="376" customWidth="1"/>
    <col min="15631" max="15631" width="11.5703125" style="376" customWidth="1"/>
    <col min="15632" max="15632" width="10.42578125" style="376" customWidth="1"/>
    <col min="15633" max="15633" width="9.140625" style="376"/>
    <col min="15634" max="15634" width="11.7109375" style="376" customWidth="1"/>
    <col min="15635" max="15635" width="10.85546875" style="376" customWidth="1"/>
    <col min="15636" max="15872" width="9.140625" style="376"/>
    <col min="15873" max="15873" width="12.5703125" style="376" customWidth="1"/>
    <col min="15874" max="15874" width="8.5703125" style="376" customWidth="1"/>
    <col min="15875" max="15875" width="8.85546875" style="376" customWidth="1"/>
    <col min="15876" max="15876" width="9.7109375" style="376" customWidth="1"/>
    <col min="15877" max="15877" width="8.85546875" style="376" customWidth="1"/>
    <col min="15878" max="15878" width="10" style="376" customWidth="1"/>
    <col min="15879" max="15879" width="8.5703125" style="376" customWidth="1"/>
    <col min="15880" max="15880" width="9" style="376" customWidth="1"/>
    <col min="15881" max="15881" width="5" style="376" customWidth="1"/>
    <col min="15882" max="15882" width="5.85546875" style="376" customWidth="1"/>
    <col min="15883" max="15883" width="9.140625" style="376"/>
    <col min="15884" max="15884" width="15.140625" style="376" bestFit="1" customWidth="1"/>
    <col min="15885" max="15885" width="12.140625" style="376" customWidth="1"/>
    <col min="15886" max="15886" width="11" style="376" customWidth="1"/>
    <col min="15887" max="15887" width="11.5703125" style="376" customWidth="1"/>
    <col min="15888" max="15888" width="10.42578125" style="376" customWidth="1"/>
    <col min="15889" max="15889" width="9.140625" style="376"/>
    <col min="15890" max="15890" width="11.7109375" style="376" customWidth="1"/>
    <col min="15891" max="15891" width="10.85546875" style="376" customWidth="1"/>
    <col min="15892" max="16128" width="9.140625" style="376"/>
    <col min="16129" max="16129" width="12.5703125" style="376" customWidth="1"/>
    <col min="16130" max="16130" width="8.5703125" style="376" customWidth="1"/>
    <col min="16131" max="16131" width="8.85546875" style="376" customWidth="1"/>
    <col min="16132" max="16132" width="9.7109375" style="376" customWidth="1"/>
    <col min="16133" max="16133" width="8.85546875" style="376" customWidth="1"/>
    <col min="16134" max="16134" width="10" style="376" customWidth="1"/>
    <col min="16135" max="16135" width="8.5703125" style="376" customWidth="1"/>
    <col min="16136" max="16136" width="9" style="376" customWidth="1"/>
    <col min="16137" max="16137" width="5" style="376" customWidth="1"/>
    <col min="16138" max="16138" width="5.85546875" style="376" customWidth="1"/>
    <col min="16139" max="16139" width="9.140625" style="376"/>
    <col min="16140" max="16140" width="15.140625" style="376" bestFit="1" customWidth="1"/>
    <col min="16141" max="16141" width="12.140625" style="376" customWidth="1"/>
    <col min="16142" max="16142" width="11" style="376" customWidth="1"/>
    <col min="16143" max="16143" width="11.5703125" style="376" customWidth="1"/>
    <col min="16144" max="16144" width="10.42578125" style="376" customWidth="1"/>
    <col min="16145" max="16145" width="9.140625" style="376"/>
    <col min="16146" max="16146" width="11.7109375" style="376" customWidth="1"/>
    <col min="16147" max="16147" width="10.85546875" style="376" customWidth="1"/>
    <col min="16148" max="16384" width="9.140625" style="376"/>
  </cols>
  <sheetData>
    <row r="1" spans="1:20">
      <c r="A1" s="678" t="s">
        <v>570</v>
      </c>
      <c r="B1" s="678"/>
      <c r="C1" s="678"/>
      <c r="D1" s="678"/>
      <c r="E1" s="678"/>
      <c r="F1" s="678"/>
      <c r="G1" s="678"/>
      <c r="H1" s="678"/>
      <c r="I1" s="678"/>
      <c r="J1" s="678"/>
    </row>
    <row r="2" spans="1:20" ht="15">
      <c r="A2" s="679">
        <v>42193</v>
      </c>
      <c r="B2" s="680"/>
      <c r="I2" s="376" t="s">
        <v>571</v>
      </c>
    </row>
    <row r="3" spans="1:20">
      <c r="A3" s="681" t="s">
        <v>572</v>
      </c>
      <c r="B3" s="675" t="s">
        <v>573</v>
      </c>
      <c r="C3" s="682" t="s">
        <v>558</v>
      </c>
      <c r="D3" s="682"/>
      <c r="E3" s="682"/>
      <c r="F3" s="682"/>
      <c r="G3" s="682"/>
      <c r="H3" s="682"/>
      <c r="I3" s="682" t="s">
        <v>574</v>
      </c>
      <c r="J3" s="682"/>
    </row>
    <row r="4" spans="1:20">
      <c r="A4" s="681"/>
      <c r="B4" s="675"/>
      <c r="C4" s="675" t="s">
        <v>562</v>
      </c>
      <c r="D4" s="675" t="s">
        <v>563</v>
      </c>
      <c r="E4" s="675" t="s">
        <v>564</v>
      </c>
      <c r="F4" s="675" t="s">
        <v>565</v>
      </c>
      <c r="G4" s="675" t="s">
        <v>566</v>
      </c>
      <c r="H4" s="676" t="s">
        <v>568</v>
      </c>
      <c r="I4" s="677" t="s">
        <v>575</v>
      </c>
      <c r="J4" s="677" t="s">
        <v>576</v>
      </c>
    </row>
    <row r="5" spans="1:20">
      <c r="A5" s="681"/>
      <c r="B5" s="682"/>
      <c r="C5" s="675"/>
      <c r="D5" s="675"/>
      <c r="E5" s="675"/>
      <c r="F5" s="675"/>
      <c r="G5" s="675"/>
      <c r="H5" s="676"/>
      <c r="I5" s="677"/>
      <c r="J5" s="677"/>
      <c r="L5" s="398"/>
      <c r="M5" s="398"/>
      <c r="N5" s="398"/>
      <c r="O5" s="398"/>
      <c r="P5" s="398"/>
      <c r="Q5" s="398"/>
      <c r="R5" s="398"/>
      <c r="S5" s="398"/>
      <c r="T5" s="398"/>
    </row>
    <row r="6" spans="1:20">
      <c r="A6" s="399" t="s">
        <v>577</v>
      </c>
      <c r="B6" s="400">
        <v>9000</v>
      </c>
      <c r="C6" s="401"/>
      <c r="D6" s="401"/>
      <c r="E6" s="401"/>
      <c r="F6" s="401">
        <v>9000</v>
      </c>
      <c r="G6" s="401"/>
      <c r="H6" s="401"/>
      <c r="I6" s="400">
        <v>3</v>
      </c>
      <c r="J6" s="400">
        <v>4</v>
      </c>
      <c r="L6" s="402"/>
      <c r="M6" s="402"/>
      <c r="N6" s="402"/>
      <c r="O6" s="402"/>
      <c r="P6" s="402"/>
      <c r="Q6" s="402"/>
      <c r="R6" s="402"/>
      <c r="S6" s="403"/>
      <c r="T6" s="398"/>
    </row>
    <row r="7" spans="1:20">
      <c r="A7" s="399" t="s">
        <v>578</v>
      </c>
      <c r="B7" s="400">
        <v>18000</v>
      </c>
      <c r="C7" s="401"/>
      <c r="D7" s="401"/>
      <c r="E7" s="401">
        <v>2000</v>
      </c>
      <c r="F7" s="401">
        <v>16000</v>
      </c>
      <c r="G7" s="401"/>
      <c r="H7" s="401"/>
      <c r="I7" s="400">
        <v>4</v>
      </c>
      <c r="J7" s="400">
        <v>18</v>
      </c>
      <c r="L7" s="402"/>
      <c r="M7" s="402"/>
      <c r="N7" s="402"/>
      <c r="O7" s="402"/>
      <c r="P7" s="402"/>
      <c r="Q7" s="402"/>
      <c r="R7" s="402"/>
      <c r="S7" s="403"/>
      <c r="T7" s="398"/>
    </row>
    <row r="8" spans="1:20">
      <c r="A8" s="399" t="s">
        <v>579</v>
      </c>
      <c r="B8" s="400">
        <v>41975</v>
      </c>
      <c r="C8" s="401"/>
      <c r="D8" s="401">
        <v>1000</v>
      </c>
      <c r="E8" s="401"/>
      <c r="F8" s="401">
        <v>40975</v>
      </c>
      <c r="G8" s="401"/>
      <c r="H8" s="401"/>
      <c r="I8" s="400">
        <v>13</v>
      </c>
      <c r="J8" s="400">
        <v>24</v>
      </c>
      <c r="L8" s="402"/>
      <c r="M8" s="402"/>
      <c r="N8" s="402"/>
      <c r="O8" s="402"/>
      <c r="P8" s="402"/>
      <c r="Q8" s="402"/>
      <c r="R8" s="402"/>
      <c r="S8" s="403"/>
      <c r="T8" s="398"/>
    </row>
    <row r="9" spans="1:20">
      <c r="A9" s="399" t="s">
        <v>580</v>
      </c>
      <c r="B9" s="400">
        <v>10000</v>
      </c>
      <c r="C9" s="401"/>
      <c r="D9" s="401"/>
      <c r="E9" s="401"/>
      <c r="F9" s="401">
        <v>10000</v>
      </c>
      <c r="G9" s="401"/>
      <c r="H9" s="401"/>
      <c r="I9" s="400">
        <v>3</v>
      </c>
      <c r="J9" s="400">
        <v>3</v>
      </c>
      <c r="L9" s="402"/>
      <c r="M9" s="402"/>
      <c r="N9" s="402"/>
      <c r="O9" s="402"/>
      <c r="P9" s="402"/>
      <c r="Q9" s="402"/>
      <c r="R9" s="402"/>
      <c r="S9" s="403"/>
      <c r="T9" s="398"/>
    </row>
    <row r="10" spans="1:20">
      <c r="A10" s="399" t="s">
        <v>581</v>
      </c>
      <c r="B10" s="400">
        <v>12000</v>
      </c>
      <c r="C10" s="401"/>
      <c r="D10" s="401"/>
      <c r="E10" s="401"/>
      <c r="F10" s="401">
        <v>12000</v>
      </c>
      <c r="G10" s="401"/>
      <c r="H10" s="401"/>
      <c r="I10" s="400">
        <v>6</v>
      </c>
      <c r="J10" s="400">
        <v>7</v>
      </c>
      <c r="L10" s="402"/>
      <c r="M10" s="402"/>
      <c r="N10" s="402"/>
      <c r="O10" s="402"/>
      <c r="P10" s="402"/>
      <c r="Q10" s="402"/>
      <c r="R10" s="402"/>
      <c r="S10" s="403"/>
      <c r="T10" s="398"/>
    </row>
    <row r="11" spans="1:20">
      <c r="A11" s="399" t="s">
        <v>582</v>
      </c>
      <c r="B11" s="400">
        <v>21000</v>
      </c>
      <c r="C11" s="401"/>
      <c r="D11" s="401"/>
      <c r="E11" s="401"/>
      <c r="F11" s="401">
        <v>21000</v>
      </c>
      <c r="G11" s="401"/>
      <c r="H11" s="401"/>
      <c r="I11" s="400">
        <v>10</v>
      </c>
      <c r="J11" s="400">
        <v>12</v>
      </c>
      <c r="L11" s="402"/>
      <c r="M11" s="402"/>
      <c r="N11" s="402"/>
      <c r="O11" s="402"/>
      <c r="P11" s="402"/>
      <c r="Q11" s="402"/>
      <c r="R11" s="402"/>
      <c r="S11" s="403"/>
      <c r="T11" s="398"/>
    </row>
    <row r="12" spans="1:20">
      <c r="A12" s="399" t="s">
        <v>583</v>
      </c>
      <c r="B12" s="400">
        <v>65000</v>
      </c>
      <c r="C12" s="401">
        <v>2000</v>
      </c>
      <c r="D12" s="401">
        <v>5000</v>
      </c>
      <c r="E12" s="401">
        <v>3000</v>
      </c>
      <c r="F12" s="401">
        <v>46000</v>
      </c>
      <c r="G12" s="401">
        <v>5000</v>
      </c>
      <c r="H12" s="401">
        <v>4000</v>
      </c>
      <c r="I12" s="400">
        <v>30</v>
      </c>
      <c r="J12" s="400">
        <v>21</v>
      </c>
      <c r="L12" s="402"/>
      <c r="M12" s="402"/>
      <c r="N12" s="402"/>
      <c r="O12" s="402"/>
      <c r="P12" s="402"/>
      <c r="Q12" s="402"/>
      <c r="R12" s="402"/>
      <c r="S12" s="403"/>
      <c r="T12" s="398"/>
    </row>
    <row r="13" spans="1:20">
      <c r="A13" s="399" t="s">
        <v>584</v>
      </c>
      <c r="B13" s="400">
        <v>10000</v>
      </c>
      <c r="C13" s="401"/>
      <c r="D13" s="401"/>
      <c r="E13" s="401"/>
      <c r="F13" s="401"/>
      <c r="G13" s="401"/>
      <c r="H13" s="401">
        <v>10000</v>
      </c>
      <c r="I13" s="400">
        <v>5</v>
      </c>
      <c r="J13" s="400">
        <v>5</v>
      </c>
      <c r="L13" s="402"/>
      <c r="M13" s="402"/>
      <c r="N13" s="402"/>
      <c r="O13" s="402"/>
      <c r="P13" s="402"/>
      <c r="Q13" s="402"/>
      <c r="R13" s="402"/>
      <c r="S13" s="403"/>
      <c r="T13" s="398"/>
    </row>
    <row r="14" spans="1:20">
      <c r="A14" s="399" t="s">
        <v>585</v>
      </c>
      <c r="B14" s="400">
        <v>9800</v>
      </c>
      <c r="C14" s="401"/>
      <c r="D14" s="401"/>
      <c r="E14" s="401"/>
      <c r="F14" s="401">
        <v>9800</v>
      </c>
      <c r="G14" s="401"/>
      <c r="H14" s="401"/>
      <c r="I14" s="400">
        <v>7</v>
      </c>
      <c r="J14" s="400">
        <v>8</v>
      </c>
      <c r="L14" s="402"/>
      <c r="M14" s="402"/>
      <c r="N14" s="402"/>
      <c r="O14" s="402"/>
      <c r="P14" s="402"/>
      <c r="Q14" s="402"/>
      <c r="R14" s="402"/>
      <c r="S14" s="403"/>
      <c r="T14" s="398"/>
    </row>
    <row r="15" spans="1:20">
      <c r="A15" s="399" t="s">
        <v>586</v>
      </c>
      <c r="B15" s="400">
        <v>16000</v>
      </c>
      <c r="C15" s="401"/>
      <c r="D15" s="401"/>
      <c r="E15" s="401"/>
      <c r="F15" s="401">
        <v>15000</v>
      </c>
      <c r="G15" s="401">
        <v>1000</v>
      </c>
      <c r="H15" s="401"/>
      <c r="I15" s="400">
        <v>2</v>
      </c>
      <c r="J15" s="400">
        <v>10</v>
      </c>
      <c r="L15" s="402"/>
      <c r="M15" s="402"/>
      <c r="N15" s="402"/>
      <c r="O15" s="402"/>
      <c r="P15" s="402"/>
      <c r="Q15" s="402"/>
      <c r="R15" s="402"/>
      <c r="S15" s="403"/>
      <c r="T15" s="398"/>
    </row>
    <row r="16" spans="1:20">
      <c r="A16" s="399" t="s">
        <v>587</v>
      </c>
      <c r="B16" s="400">
        <v>127000</v>
      </c>
      <c r="C16" s="401">
        <v>3000</v>
      </c>
      <c r="D16" s="401">
        <v>19300</v>
      </c>
      <c r="E16" s="401"/>
      <c r="F16" s="401">
        <v>97200</v>
      </c>
      <c r="G16" s="401">
        <v>8000</v>
      </c>
      <c r="H16" s="401"/>
      <c r="I16" s="400">
        <v>43</v>
      </c>
      <c r="J16" s="400">
        <v>49</v>
      </c>
      <c r="L16" s="402"/>
      <c r="M16" s="402"/>
      <c r="N16" s="402"/>
      <c r="O16" s="402"/>
      <c r="P16" s="402"/>
      <c r="Q16" s="402"/>
      <c r="R16" s="402"/>
      <c r="S16" s="403"/>
      <c r="T16" s="398"/>
    </row>
    <row r="17" spans="1:20">
      <c r="A17" s="399" t="s">
        <v>588</v>
      </c>
      <c r="B17" s="400">
        <v>31000</v>
      </c>
      <c r="C17" s="401"/>
      <c r="D17" s="401"/>
      <c r="E17" s="401">
        <v>4000</v>
      </c>
      <c r="F17" s="401">
        <v>27000</v>
      </c>
      <c r="G17" s="401"/>
      <c r="H17" s="401"/>
      <c r="I17" s="400">
        <v>8</v>
      </c>
      <c r="J17" s="400">
        <v>8</v>
      </c>
      <c r="L17" s="402"/>
      <c r="M17" s="402"/>
      <c r="N17" s="402"/>
      <c r="O17" s="402"/>
      <c r="P17" s="402"/>
      <c r="Q17" s="402"/>
      <c r="R17" s="402"/>
      <c r="S17" s="403"/>
      <c r="T17" s="398"/>
    </row>
    <row r="18" spans="1:20">
      <c r="A18" s="399" t="s">
        <v>589</v>
      </c>
      <c r="B18" s="400">
        <v>11500</v>
      </c>
      <c r="C18" s="401">
        <v>1000</v>
      </c>
      <c r="D18" s="401"/>
      <c r="E18" s="401"/>
      <c r="F18" s="401">
        <v>3500</v>
      </c>
      <c r="G18" s="401"/>
      <c r="H18" s="401">
        <v>7000</v>
      </c>
      <c r="I18" s="400">
        <v>3</v>
      </c>
      <c r="J18" s="400">
        <v>7</v>
      </c>
      <c r="L18" s="402"/>
      <c r="M18" s="402"/>
      <c r="N18" s="402"/>
      <c r="O18" s="402"/>
      <c r="P18" s="402"/>
      <c r="Q18" s="402"/>
      <c r="R18" s="402"/>
      <c r="S18" s="403"/>
      <c r="T18" s="398"/>
    </row>
    <row r="19" spans="1:20">
      <c r="A19" s="399" t="s">
        <v>590</v>
      </c>
      <c r="B19" s="400">
        <v>182200</v>
      </c>
      <c r="C19" s="401">
        <v>8000</v>
      </c>
      <c r="D19" s="401">
        <v>75500</v>
      </c>
      <c r="E19" s="401">
        <v>11000</v>
      </c>
      <c r="F19" s="401">
        <v>56000</v>
      </c>
      <c r="G19" s="401">
        <v>6300</v>
      </c>
      <c r="H19" s="401">
        <v>24900</v>
      </c>
      <c r="I19" s="400">
        <v>94</v>
      </c>
      <c r="J19" s="400">
        <v>76</v>
      </c>
      <c r="L19" s="402"/>
      <c r="M19" s="402"/>
      <c r="N19" s="402"/>
      <c r="O19" s="402"/>
      <c r="P19" s="402"/>
      <c r="Q19" s="402"/>
      <c r="R19" s="402"/>
      <c r="S19" s="403"/>
      <c r="T19" s="398"/>
    </row>
    <row r="20" spans="1:20">
      <c r="A20" s="399" t="s">
        <v>591</v>
      </c>
      <c r="B20" s="400">
        <v>20500</v>
      </c>
      <c r="C20" s="401"/>
      <c r="D20" s="401">
        <v>13000</v>
      </c>
      <c r="E20" s="401"/>
      <c r="F20" s="401">
        <v>5000</v>
      </c>
      <c r="G20" s="401"/>
      <c r="H20" s="401">
        <v>2500</v>
      </c>
      <c r="I20" s="400">
        <v>1</v>
      </c>
      <c r="J20" s="400">
        <v>16</v>
      </c>
      <c r="L20" s="402"/>
      <c r="M20" s="402"/>
      <c r="N20" s="402"/>
      <c r="O20" s="402"/>
      <c r="P20" s="402"/>
      <c r="Q20" s="402"/>
      <c r="R20" s="402"/>
      <c r="S20" s="403"/>
      <c r="T20" s="398"/>
    </row>
    <row r="21" spans="1:20">
      <c r="A21" s="404" t="s">
        <v>569</v>
      </c>
      <c r="B21" s="405">
        <f>SUM(B6:B20)</f>
        <v>584975</v>
      </c>
      <c r="C21" s="406">
        <f t="shared" ref="C21:J21" si="0">SUM(C6:C20)</f>
        <v>14000</v>
      </c>
      <c r="D21" s="406">
        <f t="shared" si="0"/>
        <v>113800</v>
      </c>
      <c r="E21" s="406">
        <f t="shared" si="0"/>
        <v>20000</v>
      </c>
      <c r="F21" s="406">
        <f t="shared" si="0"/>
        <v>368475</v>
      </c>
      <c r="G21" s="406">
        <f t="shared" si="0"/>
        <v>20300</v>
      </c>
      <c r="H21" s="406">
        <f t="shared" si="0"/>
        <v>48400</v>
      </c>
      <c r="I21" s="405">
        <f t="shared" si="0"/>
        <v>232</v>
      </c>
      <c r="J21" s="405">
        <f t="shared" si="0"/>
        <v>268</v>
      </c>
      <c r="K21" s="398"/>
      <c r="L21" s="402"/>
      <c r="M21" s="402"/>
      <c r="N21" s="402"/>
      <c r="O21" s="402"/>
      <c r="P21" s="402"/>
      <c r="Q21" s="402"/>
      <c r="R21" s="403"/>
      <c r="S21" s="403"/>
      <c r="T21" s="398"/>
    </row>
    <row r="22" spans="1:20">
      <c r="L22" s="403"/>
      <c r="M22" s="403"/>
      <c r="N22" s="403"/>
      <c r="O22" s="403"/>
      <c r="P22" s="403"/>
      <c r="Q22" s="403"/>
      <c r="R22" s="403"/>
      <c r="S22" s="398"/>
      <c r="T22" s="398"/>
    </row>
    <row r="23" spans="1:20">
      <c r="F23" s="407"/>
      <c r="L23" s="398"/>
      <c r="M23" s="398"/>
      <c r="N23" s="408"/>
      <c r="O23" s="398"/>
      <c r="P23" s="398"/>
      <c r="Q23" s="398"/>
      <c r="R23" s="398"/>
      <c r="S23" s="398"/>
      <c r="T23" s="398"/>
    </row>
    <row r="24" spans="1:20">
      <c r="B24" s="409"/>
      <c r="C24" s="407"/>
      <c r="E24" s="409"/>
      <c r="I24" s="409">
        <f>232-I21</f>
        <v>0</v>
      </c>
      <c r="L24" s="398"/>
      <c r="M24" s="403"/>
      <c r="N24" s="398"/>
      <c r="O24" s="398"/>
      <c r="P24" s="398"/>
      <c r="Q24" s="398"/>
      <c r="R24" s="398"/>
      <c r="S24" s="398"/>
      <c r="T24" s="398"/>
    </row>
    <row r="25" spans="1:20">
      <c r="C25" s="407"/>
      <c r="D25" s="409"/>
      <c r="E25" s="407"/>
      <c r="G25" s="407"/>
      <c r="J25" s="409"/>
      <c r="L25" s="398"/>
      <c r="M25" s="398"/>
      <c r="N25" s="398"/>
      <c r="O25" s="398"/>
      <c r="P25" s="398"/>
      <c r="Q25" s="398"/>
      <c r="R25" s="398"/>
      <c r="S25" s="398"/>
      <c r="T25" s="398"/>
    </row>
    <row r="26" spans="1:20">
      <c r="D26" s="407"/>
      <c r="G26" s="410"/>
      <c r="L26" s="408"/>
      <c r="M26" s="398"/>
      <c r="N26" s="398"/>
      <c r="O26" s="398"/>
      <c r="P26" s="398"/>
      <c r="Q26" s="398"/>
      <c r="R26" s="398"/>
    </row>
    <row r="27" spans="1:20">
      <c r="C27" s="407"/>
      <c r="L27" s="398"/>
      <c r="M27" s="398"/>
      <c r="N27" s="398"/>
      <c r="O27" s="398"/>
      <c r="P27" s="398"/>
      <c r="Q27" s="398"/>
      <c r="R27" s="398"/>
    </row>
  </sheetData>
  <mergeCells count="14">
    <mergeCell ref="G4:G5"/>
    <mergeCell ref="H4:H5"/>
    <mergeCell ref="I4:I5"/>
    <mergeCell ref="J4:J5"/>
    <mergeCell ref="A1:J1"/>
    <mergeCell ref="A2:B2"/>
    <mergeCell ref="A3:A5"/>
    <mergeCell ref="B3:B5"/>
    <mergeCell ref="C3:H3"/>
    <mergeCell ref="I3:J3"/>
    <mergeCell ref="C4:C5"/>
    <mergeCell ref="D4:D5"/>
    <mergeCell ref="E4:E5"/>
    <mergeCell ref="F4:F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M17" sqref="M17"/>
    </sheetView>
  </sheetViews>
  <sheetFormatPr defaultRowHeight="14.25"/>
  <cols>
    <col min="1" max="1" width="15.28515625" style="411" customWidth="1"/>
    <col min="2" max="2" width="12.28515625" style="411" customWidth="1"/>
    <col min="3" max="3" width="12.42578125" style="411" bestFit="1" customWidth="1"/>
    <col min="4" max="4" width="12.140625" style="411" customWidth="1"/>
    <col min="5" max="5" width="12.5703125" style="411" customWidth="1"/>
    <col min="6" max="6" width="11.5703125" style="411" customWidth="1"/>
    <col min="7" max="7" width="15.5703125" style="422" customWidth="1"/>
    <col min="8" max="8" width="15.7109375" style="411" hidden="1" customWidth="1"/>
    <col min="9" max="256" width="9.140625" style="411"/>
    <col min="257" max="257" width="15.28515625" style="411" customWidth="1"/>
    <col min="258" max="258" width="12.28515625" style="411" customWidth="1"/>
    <col min="259" max="259" width="12.42578125" style="411" bestFit="1" customWidth="1"/>
    <col min="260" max="260" width="12.140625" style="411" customWidth="1"/>
    <col min="261" max="261" width="12.5703125" style="411" customWidth="1"/>
    <col min="262" max="262" width="11.5703125" style="411" customWidth="1"/>
    <col min="263" max="263" width="15.5703125" style="411" customWidth="1"/>
    <col min="264" max="264" width="0" style="411" hidden="1" customWidth="1"/>
    <col min="265" max="512" width="9.140625" style="411"/>
    <col min="513" max="513" width="15.28515625" style="411" customWidth="1"/>
    <col min="514" max="514" width="12.28515625" style="411" customWidth="1"/>
    <col min="515" max="515" width="12.42578125" style="411" bestFit="1" customWidth="1"/>
    <col min="516" max="516" width="12.140625" style="411" customWidth="1"/>
    <col min="517" max="517" width="12.5703125" style="411" customWidth="1"/>
    <col min="518" max="518" width="11.5703125" style="411" customWidth="1"/>
    <col min="519" max="519" width="15.5703125" style="411" customWidth="1"/>
    <col min="520" max="520" width="0" style="411" hidden="1" customWidth="1"/>
    <col min="521" max="768" width="9.140625" style="411"/>
    <col min="769" max="769" width="15.28515625" style="411" customWidth="1"/>
    <col min="770" max="770" width="12.28515625" style="411" customWidth="1"/>
    <col min="771" max="771" width="12.42578125" style="411" bestFit="1" customWidth="1"/>
    <col min="772" max="772" width="12.140625" style="411" customWidth="1"/>
    <col min="773" max="773" width="12.5703125" style="411" customWidth="1"/>
    <col min="774" max="774" width="11.5703125" style="411" customWidth="1"/>
    <col min="775" max="775" width="15.5703125" style="411" customWidth="1"/>
    <col min="776" max="776" width="0" style="411" hidden="1" customWidth="1"/>
    <col min="777" max="1024" width="9.140625" style="411"/>
    <col min="1025" max="1025" width="15.28515625" style="411" customWidth="1"/>
    <col min="1026" max="1026" width="12.28515625" style="411" customWidth="1"/>
    <col min="1027" max="1027" width="12.42578125" style="411" bestFit="1" customWidth="1"/>
    <col min="1028" max="1028" width="12.140625" style="411" customWidth="1"/>
    <col min="1029" max="1029" width="12.5703125" style="411" customWidth="1"/>
    <col min="1030" max="1030" width="11.5703125" style="411" customWidth="1"/>
    <col min="1031" max="1031" width="15.5703125" style="411" customWidth="1"/>
    <col min="1032" max="1032" width="0" style="411" hidden="1" customWidth="1"/>
    <col min="1033" max="1280" width="9.140625" style="411"/>
    <col min="1281" max="1281" width="15.28515625" style="411" customWidth="1"/>
    <col min="1282" max="1282" width="12.28515625" style="411" customWidth="1"/>
    <col min="1283" max="1283" width="12.42578125" style="411" bestFit="1" customWidth="1"/>
    <col min="1284" max="1284" width="12.140625" style="411" customWidth="1"/>
    <col min="1285" max="1285" width="12.5703125" style="411" customWidth="1"/>
    <col min="1286" max="1286" width="11.5703125" style="411" customWidth="1"/>
    <col min="1287" max="1287" width="15.5703125" style="411" customWidth="1"/>
    <col min="1288" max="1288" width="0" style="411" hidden="1" customWidth="1"/>
    <col min="1289" max="1536" width="9.140625" style="411"/>
    <col min="1537" max="1537" width="15.28515625" style="411" customWidth="1"/>
    <col min="1538" max="1538" width="12.28515625" style="411" customWidth="1"/>
    <col min="1539" max="1539" width="12.42578125" style="411" bestFit="1" customWidth="1"/>
    <col min="1540" max="1540" width="12.140625" style="411" customWidth="1"/>
    <col min="1541" max="1541" width="12.5703125" style="411" customWidth="1"/>
    <col min="1542" max="1542" width="11.5703125" style="411" customWidth="1"/>
    <col min="1543" max="1543" width="15.5703125" style="411" customWidth="1"/>
    <col min="1544" max="1544" width="0" style="411" hidden="1" customWidth="1"/>
    <col min="1545" max="1792" width="9.140625" style="411"/>
    <col min="1793" max="1793" width="15.28515625" style="411" customWidth="1"/>
    <col min="1794" max="1794" width="12.28515625" style="411" customWidth="1"/>
    <col min="1795" max="1795" width="12.42578125" style="411" bestFit="1" customWidth="1"/>
    <col min="1796" max="1796" width="12.140625" style="411" customWidth="1"/>
    <col min="1797" max="1797" width="12.5703125" style="411" customWidth="1"/>
    <col min="1798" max="1798" width="11.5703125" style="411" customWidth="1"/>
    <col min="1799" max="1799" width="15.5703125" style="411" customWidth="1"/>
    <col min="1800" max="1800" width="0" style="411" hidden="1" customWidth="1"/>
    <col min="1801" max="2048" width="9.140625" style="411"/>
    <col min="2049" max="2049" width="15.28515625" style="411" customWidth="1"/>
    <col min="2050" max="2050" width="12.28515625" style="411" customWidth="1"/>
    <col min="2051" max="2051" width="12.42578125" style="411" bestFit="1" customWidth="1"/>
    <col min="2052" max="2052" width="12.140625" style="411" customWidth="1"/>
    <col min="2053" max="2053" width="12.5703125" style="411" customWidth="1"/>
    <col min="2054" max="2054" width="11.5703125" style="411" customWidth="1"/>
    <col min="2055" max="2055" width="15.5703125" style="411" customWidth="1"/>
    <col min="2056" max="2056" width="0" style="411" hidden="1" customWidth="1"/>
    <col min="2057" max="2304" width="9.140625" style="411"/>
    <col min="2305" max="2305" width="15.28515625" style="411" customWidth="1"/>
    <col min="2306" max="2306" width="12.28515625" style="411" customWidth="1"/>
    <col min="2307" max="2307" width="12.42578125" style="411" bestFit="1" customWidth="1"/>
    <col min="2308" max="2308" width="12.140625" style="411" customWidth="1"/>
    <col min="2309" max="2309" width="12.5703125" style="411" customWidth="1"/>
    <col min="2310" max="2310" width="11.5703125" style="411" customWidth="1"/>
    <col min="2311" max="2311" width="15.5703125" style="411" customWidth="1"/>
    <col min="2312" max="2312" width="0" style="411" hidden="1" customWidth="1"/>
    <col min="2313" max="2560" width="9.140625" style="411"/>
    <col min="2561" max="2561" width="15.28515625" style="411" customWidth="1"/>
    <col min="2562" max="2562" width="12.28515625" style="411" customWidth="1"/>
    <col min="2563" max="2563" width="12.42578125" style="411" bestFit="1" customWidth="1"/>
    <col min="2564" max="2564" width="12.140625" style="411" customWidth="1"/>
    <col min="2565" max="2565" width="12.5703125" style="411" customWidth="1"/>
    <col min="2566" max="2566" width="11.5703125" style="411" customWidth="1"/>
    <col min="2567" max="2567" width="15.5703125" style="411" customWidth="1"/>
    <col min="2568" max="2568" width="0" style="411" hidden="1" customWidth="1"/>
    <col min="2569" max="2816" width="9.140625" style="411"/>
    <col min="2817" max="2817" width="15.28515625" style="411" customWidth="1"/>
    <col min="2818" max="2818" width="12.28515625" style="411" customWidth="1"/>
    <col min="2819" max="2819" width="12.42578125" style="411" bestFit="1" customWidth="1"/>
    <col min="2820" max="2820" width="12.140625" style="411" customWidth="1"/>
    <col min="2821" max="2821" width="12.5703125" style="411" customWidth="1"/>
    <col min="2822" max="2822" width="11.5703125" style="411" customWidth="1"/>
    <col min="2823" max="2823" width="15.5703125" style="411" customWidth="1"/>
    <col min="2824" max="2824" width="0" style="411" hidden="1" customWidth="1"/>
    <col min="2825" max="3072" width="9.140625" style="411"/>
    <col min="3073" max="3073" width="15.28515625" style="411" customWidth="1"/>
    <col min="3074" max="3074" width="12.28515625" style="411" customWidth="1"/>
    <col min="3075" max="3075" width="12.42578125" style="411" bestFit="1" customWidth="1"/>
    <col min="3076" max="3076" width="12.140625" style="411" customWidth="1"/>
    <col min="3077" max="3077" width="12.5703125" style="411" customWidth="1"/>
    <col min="3078" max="3078" width="11.5703125" style="411" customWidth="1"/>
    <col min="3079" max="3079" width="15.5703125" style="411" customWidth="1"/>
    <col min="3080" max="3080" width="0" style="411" hidden="1" customWidth="1"/>
    <col min="3081" max="3328" width="9.140625" style="411"/>
    <col min="3329" max="3329" width="15.28515625" style="411" customWidth="1"/>
    <col min="3330" max="3330" width="12.28515625" style="411" customWidth="1"/>
    <col min="3331" max="3331" width="12.42578125" style="411" bestFit="1" customWidth="1"/>
    <col min="3332" max="3332" width="12.140625" style="411" customWidth="1"/>
    <col min="3333" max="3333" width="12.5703125" style="411" customWidth="1"/>
    <col min="3334" max="3334" width="11.5703125" style="411" customWidth="1"/>
    <col min="3335" max="3335" width="15.5703125" style="411" customWidth="1"/>
    <col min="3336" max="3336" width="0" style="411" hidden="1" customWidth="1"/>
    <col min="3337" max="3584" width="9.140625" style="411"/>
    <col min="3585" max="3585" width="15.28515625" style="411" customWidth="1"/>
    <col min="3586" max="3586" width="12.28515625" style="411" customWidth="1"/>
    <col min="3587" max="3587" width="12.42578125" style="411" bestFit="1" customWidth="1"/>
    <col min="3588" max="3588" width="12.140625" style="411" customWidth="1"/>
    <col min="3589" max="3589" width="12.5703125" style="411" customWidth="1"/>
    <col min="3590" max="3590" width="11.5703125" style="411" customWidth="1"/>
    <col min="3591" max="3591" width="15.5703125" style="411" customWidth="1"/>
    <col min="3592" max="3592" width="0" style="411" hidden="1" customWidth="1"/>
    <col min="3593" max="3840" width="9.140625" style="411"/>
    <col min="3841" max="3841" width="15.28515625" style="411" customWidth="1"/>
    <col min="3842" max="3842" width="12.28515625" style="411" customWidth="1"/>
    <col min="3843" max="3843" width="12.42578125" style="411" bestFit="1" customWidth="1"/>
    <col min="3844" max="3844" width="12.140625" style="411" customWidth="1"/>
    <col min="3845" max="3845" width="12.5703125" style="411" customWidth="1"/>
    <col min="3846" max="3846" width="11.5703125" style="411" customWidth="1"/>
    <col min="3847" max="3847" width="15.5703125" style="411" customWidth="1"/>
    <col min="3848" max="3848" width="0" style="411" hidden="1" customWidth="1"/>
    <col min="3849" max="4096" width="9.140625" style="411"/>
    <col min="4097" max="4097" width="15.28515625" style="411" customWidth="1"/>
    <col min="4098" max="4098" width="12.28515625" style="411" customWidth="1"/>
    <col min="4099" max="4099" width="12.42578125" style="411" bestFit="1" customWidth="1"/>
    <col min="4100" max="4100" width="12.140625" style="411" customWidth="1"/>
    <col min="4101" max="4101" width="12.5703125" style="411" customWidth="1"/>
    <col min="4102" max="4102" width="11.5703125" style="411" customWidth="1"/>
    <col min="4103" max="4103" width="15.5703125" style="411" customWidth="1"/>
    <col min="4104" max="4104" width="0" style="411" hidden="1" customWidth="1"/>
    <col min="4105" max="4352" width="9.140625" style="411"/>
    <col min="4353" max="4353" width="15.28515625" style="411" customWidth="1"/>
    <col min="4354" max="4354" width="12.28515625" style="411" customWidth="1"/>
    <col min="4355" max="4355" width="12.42578125" style="411" bestFit="1" customWidth="1"/>
    <col min="4356" max="4356" width="12.140625" style="411" customWidth="1"/>
    <col min="4357" max="4357" width="12.5703125" style="411" customWidth="1"/>
    <col min="4358" max="4358" width="11.5703125" style="411" customWidth="1"/>
    <col min="4359" max="4359" width="15.5703125" style="411" customWidth="1"/>
    <col min="4360" max="4360" width="0" style="411" hidden="1" customWidth="1"/>
    <col min="4361" max="4608" width="9.140625" style="411"/>
    <col min="4609" max="4609" width="15.28515625" style="411" customWidth="1"/>
    <col min="4610" max="4610" width="12.28515625" style="411" customWidth="1"/>
    <col min="4611" max="4611" width="12.42578125" style="411" bestFit="1" customWidth="1"/>
    <col min="4612" max="4612" width="12.140625" style="411" customWidth="1"/>
    <col min="4613" max="4613" width="12.5703125" style="411" customWidth="1"/>
    <col min="4614" max="4614" width="11.5703125" style="411" customWidth="1"/>
    <col min="4615" max="4615" width="15.5703125" style="411" customWidth="1"/>
    <col min="4616" max="4616" width="0" style="411" hidden="1" customWidth="1"/>
    <col min="4617" max="4864" width="9.140625" style="411"/>
    <col min="4865" max="4865" width="15.28515625" style="411" customWidth="1"/>
    <col min="4866" max="4866" width="12.28515625" style="411" customWidth="1"/>
    <col min="4867" max="4867" width="12.42578125" style="411" bestFit="1" customWidth="1"/>
    <col min="4868" max="4868" width="12.140625" style="411" customWidth="1"/>
    <col min="4869" max="4869" width="12.5703125" style="411" customWidth="1"/>
    <col min="4870" max="4870" width="11.5703125" style="411" customWidth="1"/>
    <col min="4871" max="4871" width="15.5703125" style="411" customWidth="1"/>
    <col min="4872" max="4872" width="0" style="411" hidden="1" customWidth="1"/>
    <col min="4873" max="5120" width="9.140625" style="411"/>
    <col min="5121" max="5121" width="15.28515625" style="411" customWidth="1"/>
    <col min="5122" max="5122" width="12.28515625" style="411" customWidth="1"/>
    <col min="5123" max="5123" width="12.42578125" style="411" bestFit="1" customWidth="1"/>
    <col min="5124" max="5124" width="12.140625" style="411" customWidth="1"/>
    <col min="5125" max="5125" width="12.5703125" style="411" customWidth="1"/>
    <col min="5126" max="5126" width="11.5703125" style="411" customWidth="1"/>
    <col min="5127" max="5127" width="15.5703125" style="411" customWidth="1"/>
    <col min="5128" max="5128" width="0" style="411" hidden="1" customWidth="1"/>
    <col min="5129" max="5376" width="9.140625" style="411"/>
    <col min="5377" max="5377" width="15.28515625" style="411" customWidth="1"/>
    <col min="5378" max="5378" width="12.28515625" style="411" customWidth="1"/>
    <col min="5379" max="5379" width="12.42578125" style="411" bestFit="1" customWidth="1"/>
    <col min="5380" max="5380" width="12.140625" style="411" customWidth="1"/>
    <col min="5381" max="5381" width="12.5703125" style="411" customWidth="1"/>
    <col min="5382" max="5382" width="11.5703125" style="411" customWidth="1"/>
    <col min="5383" max="5383" width="15.5703125" style="411" customWidth="1"/>
    <col min="5384" max="5384" width="0" style="411" hidden="1" customWidth="1"/>
    <col min="5385" max="5632" width="9.140625" style="411"/>
    <col min="5633" max="5633" width="15.28515625" style="411" customWidth="1"/>
    <col min="5634" max="5634" width="12.28515625" style="411" customWidth="1"/>
    <col min="5635" max="5635" width="12.42578125" style="411" bestFit="1" customWidth="1"/>
    <col min="5636" max="5636" width="12.140625" style="411" customWidth="1"/>
    <col min="5637" max="5637" width="12.5703125" style="411" customWidth="1"/>
    <col min="5638" max="5638" width="11.5703125" style="411" customWidth="1"/>
    <col min="5639" max="5639" width="15.5703125" style="411" customWidth="1"/>
    <col min="5640" max="5640" width="0" style="411" hidden="1" customWidth="1"/>
    <col min="5641" max="5888" width="9.140625" style="411"/>
    <col min="5889" max="5889" width="15.28515625" style="411" customWidth="1"/>
    <col min="5890" max="5890" width="12.28515625" style="411" customWidth="1"/>
    <col min="5891" max="5891" width="12.42578125" style="411" bestFit="1" customWidth="1"/>
    <col min="5892" max="5892" width="12.140625" style="411" customWidth="1"/>
    <col min="5893" max="5893" width="12.5703125" style="411" customWidth="1"/>
    <col min="5894" max="5894" width="11.5703125" style="411" customWidth="1"/>
    <col min="5895" max="5895" width="15.5703125" style="411" customWidth="1"/>
    <col min="5896" max="5896" width="0" style="411" hidden="1" customWidth="1"/>
    <col min="5897" max="6144" width="9.140625" style="411"/>
    <col min="6145" max="6145" width="15.28515625" style="411" customWidth="1"/>
    <col min="6146" max="6146" width="12.28515625" style="411" customWidth="1"/>
    <col min="6147" max="6147" width="12.42578125" style="411" bestFit="1" customWidth="1"/>
    <col min="6148" max="6148" width="12.140625" style="411" customWidth="1"/>
    <col min="6149" max="6149" width="12.5703125" style="411" customWidth="1"/>
    <col min="6150" max="6150" width="11.5703125" style="411" customWidth="1"/>
    <col min="6151" max="6151" width="15.5703125" style="411" customWidth="1"/>
    <col min="6152" max="6152" width="0" style="411" hidden="1" customWidth="1"/>
    <col min="6153" max="6400" width="9.140625" style="411"/>
    <col min="6401" max="6401" width="15.28515625" style="411" customWidth="1"/>
    <col min="6402" max="6402" width="12.28515625" style="411" customWidth="1"/>
    <col min="6403" max="6403" width="12.42578125" style="411" bestFit="1" customWidth="1"/>
    <col min="6404" max="6404" width="12.140625" style="411" customWidth="1"/>
    <col min="6405" max="6405" width="12.5703125" style="411" customWidth="1"/>
    <col min="6406" max="6406" width="11.5703125" style="411" customWidth="1"/>
    <col min="6407" max="6407" width="15.5703125" style="411" customWidth="1"/>
    <col min="6408" max="6408" width="0" style="411" hidden="1" customWidth="1"/>
    <col min="6409" max="6656" width="9.140625" style="411"/>
    <col min="6657" max="6657" width="15.28515625" style="411" customWidth="1"/>
    <col min="6658" max="6658" width="12.28515625" style="411" customWidth="1"/>
    <col min="6659" max="6659" width="12.42578125" style="411" bestFit="1" customWidth="1"/>
    <col min="6660" max="6660" width="12.140625" style="411" customWidth="1"/>
    <col min="6661" max="6661" width="12.5703125" style="411" customWidth="1"/>
    <col min="6662" max="6662" width="11.5703125" style="411" customWidth="1"/>
    <col min="6663" max="6663" width="15.5703125" style="411" customWidth="1"/>
    <col min="6664" max="6664" width="0" style="411" hidden="1" customWidth="1"/>
    <col min="6665" max="6912" width="9.140625" style="411"/>
    <col min="6913" max="6913" width="15.28515625" style="411" customWidth="1"/>
    <col min="6914" max="6914" width="12.28515625" style="411" customWidth="1"/>
    <col min="6915" max="6915" width="12.42578125" style="411" bestFit="1" customWidth="1"/>
    <col min="6916" max="6916" width="12.140625" style="411" customWidth="1"/>
    <col min="6917" max="6917" width="12.5703125" style="411" customWidth="1"/>
    <col min="6918" max="6918" width="11.5703125" style="411" customWidth="1"/>
    <col min="6919" max="6919" width="15.5703125" style="411" customWidth="1"/>
    <col min="6920" max="6920" width="0" style="411" hidden="1" customWidth="1"/>
    <col min="6921" max="7168" width="9.140625" style="411"/>
    <col min="7169" max="7169" width="15.28515625" style="411" customWidth="1"/>
    <col min="7170" max="7170" width="12.28515625" style="411" customWidth="1"/>
    <col min="7171" max="7171" width="12.42578125" style="411" bestFit="1" customWidth="1"/>
    <col min="7172" max="7172" width="12.140625" style="411" customWidth="1"/>
    <col min="7173" max="7173" width="12.5703125" style="411" customWidth="1"/>
    <col min="7174" max="7174" width="11.5703125" style="411" customWidth="1"/>
    <col min="7175" max="7175" width="15.5703125" style="411" customWidth="1"/>
    <col min="7176" max="7176" width="0" style="411" hidden="1" customWidth="1"/>
    <col min="7177" max="7424" width="9.140625" style="411"/>
    <col min="7425" max="7425" width="15.28515625" style="411" customWidth="1"/>
    <col min="7426" max="7426" width="12.28515625" style="411" customWidth="1"/>
    <col min="7427" max="7427" width="12.42578125" style="411" bestFit="1" customWidth="1"/>
    <col min="7428" max="7428" width="12.140625" style="411" customWidth="1"/>
    <col min="7429" max="7429" width="12.5703125" style="411" customWidth="1"/>
    <col min="7430" max="7430" width="11.5703125" style="411" customWidth="1"/>
    <col min="7431" max="7431" width="15.5703125" style="411" customWidth="1"/>
    <col min="7432" max="7432" width="0" style="411" hidden="1" customWidth="1"/>
    <col min="7433" max="7680" width="9.140625" style="411"/>
    <col min="7681" max="7681" width="15.28515625" style="411" customWidth="1"/>
    <col min="7682" max="7682" width="12.28515625" style="411" customWidth="1"/>
    <col min="7683" max="7683" width="12.42578125" style="411" bestFit="1" customWidth="1"/>
    <col min="7684" max="7684" width="12.140625" style="411" customWidth="1"/>
    <col min="7685" max="7685" width="12.5703125" style="411" customWidth="1"/>
    <col min="7686" max="7686" width="11.5703125" style="411" customWidth="1"/>
    <col min="7687" max="7687" width="15.5703125" style="411" customWidth="1"/>
    <col min="7688" max="7688" width="0" style="411" hidden="1" customWidth="1"/>
    <col min="7689" max="7936" width="9.140625" style="411"/>
    <col min="7937" max="7937" width="15.28515625" style="411" customWidth="1"/>
    <col min="7938" max="7938" width="12.28515625" style="411" customWidth="1"/>
    <col min="7939" max="7939" width="12.42578125" style="411" bestFit="1" customWidth="1"/>
    <col min="7940" max="7940" width="12.140625" style="411" customWidth="1"/>
    <col min="7941" max="7941" width="12.5703125" style="411" customWidth="1"/>
    <col min="7942" max="7942" width="11.5703125" style="411" customWidth="1"/>
    <col min="7943" max="7943" width="15.5703125" style="411" customWidth="1"/>
    <col min="7944" max="7944" width="0" style="411" hidden="1" customWidth="1"/>
    <col min="7945" max="8192" width="9.140625" style="411"/>
    <col min="8193" max="8193" width="15.28515625" style="411" customWidth="1"/>
    <col min="8194" max="8194" width="12.28515625" style="411" customWidth="1"/>
    <col min="8195" max="8195" width="12.42578125" style="411" bestFit="1" customWidth="1"/>
    <col min="8196" max="8196" width="12.140625" style="411" customWidth="1"/>
    <col min="8197" max="8197" width="12.5703125" style="411" customWidth="1"/>
    <col min="8198" max="8198" width="11.5703125" style="411" customWidth="1"/>
    <col min="8199" max="8199" width="15.5703125" style="411" customWidth="1"/>
    <col min="8200" max="8200" width="0" style="411" hidden="1" customWidth="1"/>
    <col min="8201" max="8448" width="9.140625" style="411"/>
    <col min="8449" max="8449" width="15.28515625" style="411" customWidth="1"/>
    <col min="8450" max="8450" width="12.28515625" style="411" customWidth="1"/>
    <col min="8451" max="8451" width="12.42578125" style="411" bestFit="1" customWidth="1"/>
    <col min="8452" max="8452" width="12.140625" style="411" customWidth="1"/>
    <col min="8453" max="8453" width="12.5703125" style="411" customWidth="1"/>
    <col min="8454" max="8454" width="11.5703125" style="411" customWidth="1"/>
    <col min="8455" max="8455" width="15.5703125" style="411" customWidth="1"/>
    <col min="8456" max="8456" width="0" style="411" hidden="1" customWidth="1"/>
    <col min="8457" max="8704" width="9.140625" style="411"/>
    <col min="8705" max="8705" width="15.28515625" style="411" customWidth="1"/>
    <col min="8706" max="8706" width="12.28515625" style="411" customWidth="1"/>
    <col min="8707" max="8707" width="12.42578125" style="411" bestFit="1" customWidth="1"/>
    <col min="8708" max="8708" width="12.140625" style="411" customWidth="1"/>
    <col min="8709" max="8709" width="12.5703125" style="411" customWidth="1"/>
    <col min="8710" max="8710" width="11.5703125" style="411" customWidth="1"/>
    <col min="8711" max="8711" width="15.5703125" style="411" customWidth="1"/>
    <col min="8712" max="8712" width="0" style="411" hidden="1" customWidth="1"/>
    <col min="8713" max="8960" width="9.140625" style="411"/>
    <col min="8961" max="8961" width="15.28515625" style="411" customWidth="1"/>
    <col min="8962" max="8962" width="12.28515625" style="411" customWidth="1"/>
    <col min="8963" max="8963" width="12.42578125" style="411" bestFit="1" customWidth="1"/>
    <col min="8964" max="8964" width="12.140625" style="411" customWidth="1"/>
    <col min="8965" max="8965" width="12.5703125" style="411" customWidth="1"/>
    <col min="8966" max="8966" width="11.5703125" style="411" customWidth="1"/>
    <col min="8967" max="8967" width="15.5703125" style="411" customWidth="1"/>
    <col min="8968" max="8968" width="0" style="411" hidden="1" customWidth="1"/>
    <col min="8969" max="9216" width="9.140625" style="411"/>
    <col min="9217" max="9217" width="15.28515625" style="411" customWidth="1"/>
    <col min="9218" max="9218" width="12.28515625" style="411" customWidth="1"/>
    <col min="9219" max="9219" width="12.42578125" style="411" bestFit="1" customWidth="1"/>
    <col min="9220" max="9220" width="12.140625" style="411" customWidth="1"/>
    <col min="9221" max="9221" width="12.5703125" style="411" customWidth="1"/>
    <col min="9222" max="9222" width="11.5703125" style="411" customWidth="1"/>
    <col min="9223" max="9223" width="15.5703125" style="411" customWidth="1"/>
    <col min="9224" max="9224" width="0" style="411" hidden="1" customWidth="1"/>
    <col min="9225" max="9472" width="9.140625" style="411"/>
    <col min="9473" max="9473" width="15.28515625" style="411" customWidth="1"/>
    <col min="9474" max="9474" width="12.28515625" style="411" customWidth="1"/>
    <col min="9475" max="9475" width="12.42578125" style="411" bestFit="1" customWidth="1"/>
    <col min="9476" max="9476" width="12.140625" style="411" customWidth="1"/>
    <col min="9477" max="9477" width="12.5703125" style="411" customWidth="1"/>
    <col min="9478" max="9478" width="11.5703125" style="411" customWidth="1"/>
    <col min="9479" max="9479" width="15.5703125" style="411" customWidth="1"/>
    <col min="9480" max="9480" width="0" style="411" hidden="1" customWidth="1"/>
    <col min="9481" max="9728" width="9.140625" style="411"/>
    <col min="9729" max="9729" width="15.28515625" style="411" customWidth="1"/>
    <col min="9730" max="9730" width="12.28515625" style="411" customWidth="1"/>
    <col min="9731" max="9731" width="12.42578125" style="411" bestFit="1" customWidth="1"/>
    <col min="9732" max="9732" width="12.140625" style="411" customWidth="1"/>
    <col min="9733" max="9733" width="12.5703125" style="411" customWidth="1"/>
    <col min="9734" max="9734" width="11.5703125" style="411" customWidth="1"/>
    <col min="9735" max="9735" width="15.5703125" style="411" customWidth="1"/>
    <col min="9736" max="9736" width="0" style="411" hidden="1" customWidth="1"/>
    <col min="9737" max="9984" width="9.140625" style="411"/>
    <col min="9985" max="9985" width="15.28515625" style="411" customWidth="1"/>
    <col min="9986" max="9986" width="12.28515625" style="411" customWidth="1"/>
    <col min="9987" max="9987" width="12.42578125" style="411" bestFit="1" customWidth="1"/>
    <col min="9988" max="9988" width="12.140625" style="411" customWidth="1"/>
    <col min="9989" max="9989" width="12.5703125" style="411" customWidth="1"/>
    <col min="9990" max="9990" width="11.5703125" style="411" customWidth="1"/>
    <col min="9991" max="9991" width="15.5703125" style="411" customWidth="1"/>
    <col min="9992" max="9992" width="0" style="411" hidden="1" customWidth="1"/>
    <col min="9993" max="10240" width="9.140625" style="411"/>
    <col min="10241" max="10241" width="15.28515625" style="411" customWidth="1"/>
    <col min="10242" max="10242" width="12.28515625" style="411" customWidth="1"/>
    <col min="10243" max="10243" width="12.42578125" style="411" bestFit="1" customWidth="1"/>
    <col min="10244" max="10244" width="12.140625" style="411" customWidth="1"/>
    <col min="10245" max="10245" width="12.5703125" style="411" customWidth="1"/>
    <col min="10246" max="10246" width="11.5703125" style="411" customWidth="1"/>
    <col min="10247" max="10247" width="15.5703125" style="411" customWidth="1"/>
    <col min="10248" max="10248" width="0" style="411" hidden="1" customWidth="1"/>
    <col min="10249" max="10496" width="9.140625" style="411"/>
    <col min="10497" max="10497" width="15.28515625" style="411" customWidth="1"/>
    <col min="10498" max="10498" width="12.28515625" style="411" customWidth="1"/>
    <col min="10499" max="10499" width="12.42578125" style="411" bestFit="1" customWidth="1"/>
    <col min="10500" max="10500" width="12.140625" style="411" customWidth="1"/>
    <col min="10501" max="10501" width="12.5703125" style="411" customWidth="1"/>
    <col min="10502" max="10502" width="11.5703125" style="411" customWidth="1"/>
    <col min="10503" max="10503" width="15.5703125" style="411" customWidth="1"/>
    <col min="10504" max="10504" width="0" style="411" hidden="1" customWidth="1"/>
    <col min="10505" max="10752" width="9.140625" style="411"/>
    <col min="10753" max="10753" width="15.28515625" style="411" customWidth="1"/>
    <col min="10754" max="10754" width="12.28515625" style="411" customWidth="1"/>
    <col min="10755" max="10755" width="12.42578125" style="411" bestFit="1" customWidth="1"/>
    <col min="10756" max="10756" width="12.140625" style="411" customWidth="1"/>
    <col min="10757" max="10757" width="12.5703125" style="411" customWidth="1"/>
    <col min="10758" max="10758" width="11.5703125" style="411" customWidth="1"/>
    <col min="10759" max="10759" width="15.5703125" style="411" customWidth="1"/>
    <col min="10760" max="10760" width="0" style="411" hidden="1" customWidth="1"/>
    <col min="10761" max="11008" width="9.140625" style="411"/>
    <col min="11009" max="11009" width="15.28515625" style="411" customWidth="1"/>
    <col min="11010" max="11010" width="12.28515625" style="411" customWidth="1"/>
    <col min="11011" max="11011" width="12.42578125" style="411" bestFit="1" customWidth="1"/>
    <col min="11012" max="11012" width="12.140625" style="411" customWidth="1"/>
    <col min="11013" max="11013" width="12.5703125" style="411" customWidth="1"/>
    <col min="11014" max="11014" width="11.5703125" style="411" customWidth="1"/>
    <col min="11015" max="11015" width="15.5703125" style="411" customWidth="1"/>
    <col min="11016" max="11016" width="0" style="411" hidden="1" customWidth="1"/>
    <col min="11017" max="11264" width="9.140625" style="411"/>
    <col min="11265" max="11265" width="15.28515625" style="411" customWidth="1"/>
    <col min="11266" max="11266" width="12.28515625" style="411" customWidth="1"/>
    <col min="11267" max="11267" width="12.42578125" style="411" bestFit="1" customWidth="1"/>
    <col min="11268" max="11268" width="12.140625" style="411" customWidth="1"/>
    <col min="11269" max="11269" width="12.5703125" style="411" customWidth="1"/>
    <col min="11270" max="11270" width="11.5703125" style="411" customWidth="1"/>
    <col min="11271" max="11271" width="15.5703125" style="411" customWidth="1"/>
    <col min="11272" max="11272" width="0" style="411" hidden="1" customWidth="1"/>
    <col min="11273" max="11520" width="9.140625" style="411"/>
    <col min="11521" max="11521" width="15.28515625" style="411" customWidth="1"/>
    <col min="11522" max="11522" width="12.28515625" style="411" customWidth="1"/>
    <col min="11523" max="11523" width="12.42578125" style="411" bestFit="1" customWidth="1"/>
    <col min="11524" max="11524" width="12.140625" style="411" customWidth="1"/>
    <col min="11525" max="11525" width="12.5703125" style="411" customWidth="1"/>
    <col min="11526" max="11526" width="11.5703125" style="411" customWidth="1"/>
    <col min="11527" max="11527" width="15.5703125" style="411" customWidth="1"/>
    <col min="11528" max="11528" width="0" style="411" hidden="1" customWidth="1"/>
    <col min="11529" max="11776" width="9.140625" style="411"/>
    <col min="11777" max="11777" width="15.28515625" style="411" customWidth="1"/>
    <col min="11778" max="11778" width="12.28515625" style="411" customWidth="1"/>
    <col min="11779" max="11779" width="12.42578125" style="411" bestFit="1" customWidth="1"/>
    <col min="11780" max="11780" width="12.140625" style="411" customWidth="1"/>
    <col min="11781" max="11781" width="12.5703125" style="411" customWidth="1"/>
    <col min="11782" max="11782" width="11.5703125" style="411" customWidth="1"/>
    <col min="11783" max="11783" width="15.5703125" style="411" customWidth="1"/>
    <col min="11784" max="11784" width="0" style="411" hidden="1" customWidth="1"/>
    <col min="11785" max="12032" width="9.140625" style="411"/>
    <col min="12033" max="12033" width="15.28515625" style="411" customWidth="1"/>
    <col min="12034" max="12034" width="12.28515625" style="411" customWidth="1"/>
    <col min="12035" max="12035" width="12.42578125" style="411" bestFit="1" customWidth="1"/>
    <col min="12036" max="12036" width="12.140625" style="411" customWidth="1"/>
    <col min="12037" max="12037" width="12.5703125" style="411" customWidth="1"/>
    <col min="12038" max="12038" width="11.5703125" style="411" customWidth="1"/>
    <col min="12039" max="12039" width="15.5703125" style="411" customWidth="1"/>
    <col min="12040" max="12040" width="0" style="411" hidden="1" customWidth="1"/>
    <col min="12041" max="12288" width="9.140625" style="411"/>
    <col min="12289" max="12289" width="15.28515625" style="411" customWidth="1"/>
    <col min="12290" max="12290" width="12.28515625" style="411" customWidth="1"/>
    <col min="12291" max="12291" width="12.42578125" style="411" bestFit="1" customWidth="1"/>
    <col min="12292" max="12292" width="12.140625" style="411" customWidth="1"/>
    <col min="12293" max="12293" width="12.5703125" style="411" customWidth="1"/>
    <col min="12294" max="12294" width="11.5703125" style="411" customWidth="1"/>
    <col min="12295" max="12295" width="15.5703125" style="411" customWidth="1"/>
    <col min="12296" max="12296" width="0" style="411" hidden="1" customWidth="1"/>
    <col min="12297" max="12544" width="9.140625" style="411"/>
    <col min="12545" max="12545" width="15.28515625" style="411" customWidth="1"/>
    <col min="12546" max="12546" width="12.28515625" style="411" customWidth="1"/>
    <col min="12547" max="12547" width="12.42578125" style="411" bestFit="1" customWidth="1"/>
    <col min="12548" max="12548" width="12.140625" style="411" customWidth="1"/>
    <col min="12549" max="12549" width="12.5703125" style="411" customWidth="1"/>
    <col min="12550" max="12550" width="11.5703125" style="411" customWidth="1"/>
    <col min="12551" max="12551" width="15.5703125" style="411" customWidth="1"/>
    <col min="12552" max="12552" width="0" style="411" hidden="1" customWidth="1"/>
    <col min="12553" max="12800" width="9.140625" style="411"/>
    <col min="12801" max="12801" width="15.28515625" style="411" customWidth="1"/>
    <col min="12802" max="12802" width="12.28515625" style="411" customWidth="1"/>
    <col min="12803" max="12803" width="12.42578125" style="411" bestFit="1" customWidth="1"/>
    <col min="12804" max="12804" width="12.140625" style="411" customWidth="1"/>
    <col min="12805" max="12805" width="12.5703125" style="411" customWidth="1"/>
    <col min="12806" max="12806" width="11.5703125" style="411" customWidth="1"/>
    <col min="12807" max="12807" width="15.5703125" style="411" customWidth="1"/>
    <col min="12808" max="12808" width="0" style="411" hidden="1" customWidth="1"/>
    <col min="12809" max="13056" width="9.140625" style="411"/>
    <col min="13057" max="13057" width="15.28515625" style="411" customWidth="1"/>
    <col min="13058" max="13058" width="12.28515625" style="411" customWidth="1"/>
    <col min="13059" max="13059" width="12.42578125" style="411" bestFit="1" customWidth="1"/>
    <col min="13060" max="13060" width="12.140625" style="411" customWidth="1"/>
    <col min="13061" max="13061" width="12.5703125" style="411" customWidth="1"/>
    <col min="13062" max="13062" width="11.5703125" style="411" customWidth="1"/>
    <col min="13063" max="13063" width="15.5703125" style="411" customWidth="1"/>
    <col min="13064" max="13064" width="0" style="411" hidden="1" customWidth="1"/>
    <col min="13065" max="13312" width="9.140625" style="411"/>
    <col min="13313" max="13313" width="15.28515625" style="411" customWidth="1"/>
    <col min="13314" max="13314" width="12.28515625" style="411" customWidth="1"/>
    <col min="13315" max="13315" width="12.42578125" style="411" bestFit="1" customWidth="1"/>
    <col min="13316" max="13316" width="12.140625" style="411" customWidth="1"/>
    <col min="13317" max="13317" width="12.5703125" style="411" customWidth="1"/>
    <col min="13318" max="13318" width="11.5703125" style="411" customWidth="1"/>
    <col min="13319" max="13319" width="15.5703125" style="411" customWidth="1"/>
    <col min="13320" max="13320" width="0" style="411" hidden="1" customWidth="1"/>
    <col min="13321" max="13568" width="9.140625" style="411"/>
    <col min="13569" max="13569" width="15.28515625" style="411" customWidth="1"/>
    <col min="13570" max="13570" width="12.28515625" style="411" customWidth="1"/>
    <col min="13571" max="13571" width="12.42578125" style="411" bestFit="1" customWidth="1"/>
    <col min="13572" max="13572" width="12.140625" style="411" customWidth="1"/>
    <col min="13573" max="13573" width="12.5703125" style="411" customWidth="1"/>
    <col min="13574" max="13574" width="11.5703125" style="411" customWidth="1"/>
    <col min="13575" max="13575" width="15.5703125" style="411" customWidth="1"/>
    <col min="13576" max="13576" width="0" style="411" hidden="1" customWidth="1"/>
    <col min="13577" max="13824" width="9.140625" style="411"/>
    <col min="13825" max="13825" width="15.28515625" style="411" customWidth="1"/>
    <col min="13826" max="13826" width="12.28515625" style="411" customWidth="1"/>
    <col min="13827" max="13827" width="12.42578125" style="411" bestFit="1" customWidth="1"/>
    <col min="13828" max="13828" width="12.140625" style="411" customWidth="1"/>
    <col min="13829" max="13829" width="12.5703125" style="411" customWidth="1"/>
    <col min="13830" max="13830" width="11.5703125" style="411" customWidth="1"/>
    <col min="13831" max="13831" width="15.5703125" style="411" customWidth="1"/>
    <col min="13832" max="13832" width="0" style="411" hidden="1" customWidth="1"/>
    <col min="13833" max="14080" width="9.140625" style="411"/>
    <col min="14081" max="14081" width="15.28515625" style="411" customWidth="1"/>
    <col min="14082" max="14082" width="12.28515625" style="411" customWidth="1"/>
    <col min="14083" max="14083" width="12.42578125" style="411" bestFit="1" customWidth="1"/>
    <col min="14084" max="14084" width="12.140625" style="411" customWidth="1"/>
    <col min="14085" max="14085" width="12.5703125" style="411" customWidth="1"/>
    <col min="14086" max="14086" width="11.5703125" style="411" customWidth="1"/>
    <col min="14087" max="14087" width="15.5703125" style="411" customWidth="1"/>
    <col min="14088" max="14088" width="0" style="411" hidden="1" customWidth="1"/>
    <col min="14089" max="14336" width="9.140625" style="411"/>
    <col min="14337" max="14337" width="15.28515625" style="411" customWidth="1"/>
    <col min="14338" max="14338" width="12.28515625" style="411" customWidth="1"/>
    <col min="14339" max="14339" width="12.42578125" style="411" bestFit="1" customWidth="1"/>
    <col min="14340" max="14340" width="12.140625" style="411" customWidth="1"/>
    <col min="14341" max="14341" width="12.5703125" style="411" customWidth="1"/>
    <col min="14342" max="14342" width="11.5703125" style="411" customWidth="1"/>
    <col min="14343" max="14343" width="15.5703125" style="411" customWidth="1"/>
    <col min="14344" max="14344" width="0" style="411" hidden="1" customWidth="1"/>
    <col min="14345" max="14592" width="9.140625" style="411"/>
    <col min="14593" max="14593" width="15.28515625" style="411" customWidth="1"/>
    <col min="14594" max="14594" width="12.28515625" style="411" customWidth="1"/>
    <col min="14595" max="14595" width="12.42578125" style="411" bestFit="1" customWidth="1"/>
    <col min="14596" max="14596" width="12.140625" style="411" customWidth="1"/>
    <col min="14597" max="14597" width="12.5703125" style="411" customWidth="1"/>
    <col min="14598" max="14598" width="11.5703125" style="411" customWidth="1"/>
    <col min="14599" max="14599" width="15.5703125" style="411" customWidth="1"/>
    <col min="14600" max="14600" width="0" style="411" hidden="1" customWidth="1"/>
    <col min="14601" max="14848" width="9.140625" style="411"/>
    <col min="14849" max="14849" width="15.28515625" style="411" customWidth="1"/>
    <col min="14850" max="14850" width="12.28515625" style="411" customWidth="1"/>
    <col min="14851" max="14851" width="12.42578125" style="411" bestFit="1" customWidth="1"/>
    <col min="14852" max="14852" width="12.140625" style="411" customWidth="1"/>
    <col min="14853" max="14853" width="12.5703125" style="411" customWidth="1"/>
    <col min="14854" max="14854" width="11.5703125" style="411" customWidth="1"/>
    <col min="14855" max="14855" width="15.5703125" style="411" customWidth="1"/>
    <col min="14856" max="14856" width="0" style="411" hidden="1" customWidth="1"/>
    <col min="14857" max="15104" width="9.140625" style="411"/>
    <col min="15105" max="15105" width="15.28515625" style="411" customWidth="1"/>
    <col min="15106" max="15106" width="12.28515625" style="411" customWidth="1"/>
    <col min="15107" max="15107" width="12.42578125" style="411" bestFit="1" customWidth="1"/>
    <col min="15108" max="15108" width="12.140625" style="411" customWidth="1"/>
    <col min="15109" max="15109" width="12.5703125" style="411" customWidth="1"/>
    <col min="15110" max="15110" width="11.5703125" style="411" customWidth="1"/>
    <col min="15111" max="15111" width="15.5703125" style="411" customWidth="1"/>
    <col min="15112" max="15112" width="0" style="411" hidden="1" customWidth="1"/>
    <col min="15113" max="15360" width="9.140625" style="411"/>
    <col min="15361" max="15361" width="15.28515625" style="411" customWidth="1"/>
    <col min="15362" max="15362" width="12.28515625" style="411" customWidth="1"/>
    <col min="15363" max="15363" width="12.42578125" style="411" bestFit="1" customWidth="1"/>
    <col min="15364" max="15364" width="12.140625" style="411" customWidth="1"/>
    <col min="15365" max="15365" width="12.5703125" style="411" customWidth="1"/>
    <col min="15366" max="15366" width="11.5703125" style="411" customWidth="1"/>
    <col min="15367" max="15367" width="15.5703125" style="411" customWidth="1"/>
    <col min="15368" max="15368" width="0" style="411" hidden="1" customWidth="1"/>
    <col min="15369" max="15616" width="9.140625" style="411"/>
    <col min="15617" max="15617" width="15.28515625" style="411" customWidth="1"/>
    <col min="15618" max="15618" width="12.28515625" style="411" customWidth="1"/>
    <col min="15619" max="15619" width="12.42578125" style="411" bestFit="1" customWidth="1"/>
    <col min="15620" max="15620" width="12.140625" style="411" customWidth="1"/>
    <col min="15621" max="15621" width="12.5703125" style="411" customWidth="1"/>
    <col min="15622" max="15622" width="11.5703125" style="411" customWidth="1"/>
    <col min="15623" max="15623" width="15.5703125" style="411" customWidth="1"/>
    <col min="15624" max="15624" width="0" style="411" hidden="1" customWidth="1"/>
    <col min="15625" max="15872" width="9.140625" style="411"/>
    <col min="15873" max="15873" width="15.28515625" style="411" customWidth="1"/>
    <col min="15874" max="15874" width="12.28515625" style="411" customWidth="1"/>
    <col min="15875" max="15875" width="12.42578125" style="411" bestFit="1" customWidth="1"/>
    <col min="15876" max="15876" width="12.140625" style="411" customWidth="1"/>
    <col min="15877" max="15877" width="12.5703125" style="411" customWidth="1"/>
    <col min="15878" max="15878" width="11.5703125" style="411" customWidth="1"/>
    <col min="15879" max="15879" width="15.5703125" style="411" customWidth="1"/>
    <col min="15880" max="15880" width="0" style="411" hidden="1" customWidth="1"/>
    <col min="15881" max="16128" width="9.140625" style="411"/>
    <col min="16129" max="16129" width="15.28515625" style="411" customWidth="1"/>
    <col min="16130" max="16130" width="12.28515625" style="411" customWidth="1"/>
    <col min="16131" max="16131" width="12.42578125" style="411" bestFit="1" customWidth="1"/>
    <col min="16132" max="16132" width="12.140625" style="411" customWidth="1"/>
    <col min="16133" max="16133" width="12.5703125" style="411" customWidth="1"/>
    <col min="16134" max="16134" width="11.5703125" style="411" customWidth="1"/>
    <col min="16135" max="16135" width="15.5703125" style="411" customWidth="1"/>
    <col min="16136" max="16136" width="0" style="411" hidden="1" customWidth="1"/>
    <col min="16137" max="16384" width="9.140625" style="411"/>
  </cols>
  <sheetData>
    <row r="1" spans="1:8">
      <c r="A1" s="683" t="s">
        <v>592</v>
      </c>
      <c r="B1" s="683"/>
      <c r="C1" s="683"/>
      <c r="D1" s="683"/>
      <c r="E1" s="683"/>
      <c r="F1" s="683"/>
      <c r="G1" s="683"/>
    </row>
    <row r="2" spans="1:8">
      <c r="A2" s="412"/>
      <c r="B2" s="412"/>
      <c r="C2" s="412"/>
      <c r="D2" s="412"/>
      <c r="E2" s="412"/>
      <c r="F2" s="412"/>
      <c r="G2" s="413">
        <v>42193</v>
      </c>
    </row>
    <row r="3" spans="1:8">
      <c r="A3" s="684" t="s">
        <v>572</v>
      </c>
      <c r="B3" s="686" t="s">
        <v>593</v>
      </c>
      <c r="C3" s="686" t="s">
        <v>594</v>
      </c>
      <c r="D3" s="686"/>
      <c r="E3" s="686" t="s">
        <v>595</v>
      </c>
      <c r="F3" s="686" t="s">
        <v>596</v>
      </c>
      <c r="G3" s="688" t="s">
        <v>597</v>
      </c>
    </row>
    <row r="4" spans="1:8">
      <c r="A4" s="685"/>
      <c r="B4" s="685"/>
      <c r="C4" s="414" t="s">
        <v>598</v>
      </c>
      <c r="D4" s="415" t="s">
        <v>599</v>
      </c>
      <c r="E4" s="687"/>
      <c r="F4" s="687"/>
      <c r="G4" s="689"/>
    </row>
    <row r="5" spans="1:8" s="422" customFormat="1">
      <c r="A5" s="416" t="s">
        <v>577</v>
      </c>
      <c r="B5" s="417">
        <v>150000</v>
      </c>
      <c r="C5" s="418">
        <f>D5+H5</f>
        <v>294000</v>
      </c>
      <c r="D5" s="418">
        <v>107000</v>
      </c>
      <c r="E5" s="419">
        <v>108771.9</v>
      </c>
      <c r="F5" s="419">
        <f>C5-E5</f>
        <v>185228.1</v>
      </c>
      <c r="G5" s="420">
        <v>36000</v>
      </c>
      <c r="H5" s="421">
        <v>187000</v>
      </c>
    </row>
    <row r="6" spans="1:8" s="422" customFormat="1">
      <c r="A6" s="416" t="s">
        <v>578</v>
      </c>
      <c r="B6" s="417">
        <v>150000</v>
      </c>
      <c r="C6" s="418">
        <f t="shared" ref="C6:C19" si="0">D6+H6</f>
        <v>242000</v>
      </c>
      <c r="D6" s="418">
        <v>90000</v>
      </c>
      <c r="E6" s="419">
        <v>72014.2</v>
      </c>
      <c r="F6" s="419">
        <f t="shared" ref="F6:F19" si="1">C6-E6</f>
        <v>169985.8</v>
      </c>
      <c r="G6" s="419">
        <v>21931.8</v>
      </c>
      <c r="H6" s="421">
        <v>152000</v>
      </c>
    </row>
    <row r="7" spans="1:8" s="422" customFormat="1">
      <c r="A7" s="416" t="s">
        <v>579</v>
      </c>
      <c r="B7" s="417">
        <v>150000</v>
      </c>
      <c r="C7" s="418">
        <f t="shared" si="0"/>
        <v>241000</v>
      </c>
      <c r="D7" s="418">
        <v>15000</v>
      </c>
      <c r="E7" s="419">
        <v>161985.70000000001</v>
      </c>
      <c r="F7" s="419">
        <f t="shared" si="1"/>
        <v>79014.299999999988</v>
      </c>
      <c r="G7" s="419">
        <v>85209.906000000003</v>
      </c>
      <c r="H7" s="421">
        <v>226000</v>
      </c>
    </row>
    <row r="8" spans="1:8" s="422" customFormat="1">
      <c r="A8" s="416" t="s">
        <v>580</v>
      </c>
      <c r="B8" s="417">
        <v>150000</v>
      </c>
      <c r="C8" s="418">
        <f t="shared" si="0"/>
        <v>162000</v>
      </c>
      <c r="D8" s="418">
        <v>46000</v>
      </c>
      <c r="E8" s="419">
        <v>66519.399999999994</v>
      </c>
      <c r="F8" s="419">
        <f t="shared" si="1"/>
        <v>95480.6</v>
      </c>
      <c r="G8" s="419">
        <v>28549</v>
      </c>
      <c r="H8" s="421">
        <v>116000</v>
      </c>
    </row>
    <row r="9" spans="1:8" s="422" customFormat="1">
      <c r="A9" s="416" t="s">
        <v>581</v>
      </c>
      <c r="B9" s="417">
        <v>150000</v>
      </c>
      <c r="C9" s="418">
        <f t="shared" si="0"/>
        <v>201000</v>
      </c>
      <c r="D9" s="418">
        <v>67000</v>
      </c>
      <c r="E9" s="419">
        <v>68618.8</v>
      </c>
      <c r="F9" s="419">
        <f t="shared" si="1"/>
        <v>132381.20000000001</v>
      </c>
      <c r="G9" s="419">
        <v>59707.633999999998</v>
      </c>
      <c r="H9" s="421">
        <v>134000</v>
      </c>
    </row>
    <row r="10" spans="1:8" s="422" customFormat="1">
      <c r="A10" s="416" t="s">
        <v>582</v>
      </c>
      <c r="B10" s="417">
        <v>150000</v>
      </c>
      <c r="C10" s="418">
        <f t="shared" si="0"/>
        <v>195000</v>
      </c>
      <c r="D10" s="418">
        <v>30000</v>
      </c>
      <c r="E10" s="419">
        <v>79774.8</v>
      </c>
      <c r="F10" s="419">
        <f t="shared" si="1"/>
        <v>115225.2</v>
      </c>
      <c r="G10" s="419">
        <v>36370.6</v>
      </c>
      <c r="H10" s="421">
        <v>165000</v>
      </c>
    </row>
    <row r="11" spans="1:8" s="422" customFormat="1">
      <c r="A11" s="416" t="s">
        <v>583</v>
      </c>
      <c r="B11" s="417">
        <v>150000</v>
      </c>
      <c r="C11" s="418">
        <f t="shared" si="0"/>
        <v>266000</v>
      </c>
      <c r="D11" s="418">
        <v>110000</v>
      </c>
      <c r="E11" s="419">
        <v>57929</v>
      </c>
      <c r="F11" s="419">
        <f t="shared" si="1"/>
        <v>208071</v>
      </c>
      <c r="G11" s="420">
        <v>23000</v>
      </c>
      <c r="H11" s="421">
        <v>156000</v>
      </c>
    </row>
    <row r="12" spans="1:8" s="422" customFormat="1">
      <c r="A12" s="416" t="s">
        <v>584</v>
      </c>
      <c r="B12" s="417">
        <v>150000</v>
      </c>
      <c r="C12" s="418">
        <f t="shared" si="0"/>
        <v>208000</v>
      </c>
      <c r="D12" s="418">
        <v>36000</v>
      </c>
      <c r="E12" s="419">
        <v>25853.4</v>
      </c>
      <c r="F12" s="419">
        <f t="shared" si="1"/>
        <v>182146.6</v>
      </c>
      <c r="G12" s="419">
        <v>1680.5</v>
      </c>
      <c r="H12" s="421">
        <v>172000</v>
      </c>
    </row>
    <row r="13" spans="1:8" s="422" customFormat="1">
      <c r="A13" s="416" t="s">
        <v>585</v>
      </c>
      <c r="B13" s="417">
        <v>150000</v>
      </c>
      <c r="C13" s="418">
        <f t="shared" si="0"/>
        <v>275500</v>
      </c>
      <c r="D13" s="418">
        <v>98500</v>
      </c>
      <c r="E13" s="419">
        <v>80125.2</v>
      </c>
      <c r="F13" s="419">
        <f>C13-E13</f>
        <v>195374.8</v>
      </c>
      <c r="G13" s="420">
        <v>57488</v>
      </c>
      <c r="H13" s="421">
        <v>177000</v>
      </c>
    </row>
    <row r="14" spans="1:8" s="422" customFormat="1">
      <c r="A14" s="416" t="s">
        <v>586</v>
      </c>
      <c r="B14" s="417">
        <v>150000</v>
      </c>
      <c r="C14" s="418">
        <f t="shared" si="0"/>
        <v>249000</v>
      </c>
      <c r="D14" s="418">
        <v>88000</v>
      </c>
      <c r="E14" s="419">
        <v>85174.2</v>
      </c>
      <c r="F14" s="419">
        <f t="shared" si="1"/>
        <v>163825.79999999999</v>
      </c>
      <c r="G14" s="419">
        <v>38698.5</v>
      </c>
      <c r="H14" s="421">
        <v>161000</v>
      </c>
    </row>
    <row r="15" spans="1:8" s="422" customFormat="1">
      <c r="A15" s="416" t="s">
        <v>587</v>
      </c>
      <c r="B15" s="417">
        <v>150000</v>
      </c>
      <c r="C15" s="418">
        <f t="shared" si="0"/>
        <v>208000</v>
      </c>
      <c r="D15" s="418">
        <v>65000</v>
      </c>
      <c r="E15" s="419">
        <v>73873.5</v>
      </c>
      <c r="F15" s="419">
        <f t="shared" si="1"/>
        <v>134126.5</v>
      </c>
      <c r="G15" s="420">
        <v>41000</v>
      </c>
      <c r="H15" s="421">
        <v>143000</v>
      </c>
    </row>
    <row r="16" spans="1:8" s="422" customFormat="1">
      <c r="A16" s="416" t="s">
        <v>588</v>
      </c>
      <c r="B16" s="417">
        <v>150000</v>
      </c>
      <c r="C16" s="418">
        <f t="shared" si="0"/>
        <v>199000</v>
      </c>
      <c r="D16" s="418">
        <v>33000</v>
      </c>
      <c r="E16" s="419">
        <v>81128.800000000003</v>
      </c>
      <c r="F16" s="419">
        <f t="shared" si="1"/>
        <v>117871.2</v>
      </c>
      <c r="G16" s="419">
        <v>24215.3</v>
      </c>
      <c r="H16" s="421">
        <v>166000</v>
      </c>
    </row>
    <row r="17" spans="1:8" s="422" customFormat="1">
      <c r="A17" s="416" t="s">
        <v>589</v>
      </c>
      <c r="B17" s="417">
        <v>225000</v>
      </c>
      <c r="C17" s="418">
        <f t="shared" si="0"/>
        <v>277000</v>
      </c>
      <c r="D17" s="418">
        <v>34000</v>
      </c>
      <c r="E17" s="419">
        <v>100274.3</v>
      </c>
      <c r="F17" s="419">
        <f t="shared" si="1"/>
        <v>176725.7</v>
      </c>
      <c r="G17" s="419">
        <v>54155.752999999997</v>
      </c>
      <c r="H17" s="421">
        <v>243000</v>
      </c>
    </row>
    <row r="18" spans="1:8" s="422" customFormat="1">
      <c r="A18" s="416" t="s">
        <v>590</v>
      </c>
      <c r="B18" s="417">
        <v>795000</v>
      </c>
      <c r="C18" s="418">
        <f t="shared" si="0"/>
        <v>1442000</v>
      </c>
      <c r="D18" s="418">
        <v>518000</v>
      </c>
      <c r="E18" s="419">
        <v>569982.80000000005</v>
      </c>
      <c r="F18" s="419">
        <f t="shared" si="1"/>
        <v>872017.2</v>
      </c>
      <c r="G18" s="420">
        <v>19192.2</v>
      </c>
      <c r="H18" s="421">
        <v>924000</v>
      </c>
    </row>
    <row r="19" spans="1:8" s="422" customFormat="1">
      <c r="A19" s="416" t="s">
        <v>591</v>
      </c>
      <c r="B19" s="417">
        <v>180000</v>
      </c>
      <c r="C19" s="418">
        <f t="shared" si="0"/>
        <v>317000</v>
      </c>
      <c r="D19" s="418">
        <v>133000</v>
      </c>
      <c r="E19" s="419">
        <v>155965.5</v>
      </c>
      <c r="F19" s="419">
        <f t="shared" si="1"/>
        <v>161034.5</v>
      </c>
      <c r="G19" s="420">
        <v>31499.198</v>
      </c>
      <c r="H19" s="421">
        <v>184000</v>
      </c>
    </row>
    <row r="20" spans="1:8" s="422" customFormat="1" ht="15">
      <c r="A20" s="423" t="s">
        <v>569</v>
      </c>
      <c r="B20" s="424">
        <f t="shared" ref="B20:G20" si="2">SUM(B5:B19)</f>
        <v>3000000</v>
      </c>
      <c r="C20" s="425">
        <f t="shared" si="2"/>
        <v>4776500</v>
      </c>
      <c r="D20" s="425">
        <f t="shared" si="2"/>
        <v>1470500</v>
      </c>
      <c r="E20" s="425">
        <f t="shared" si="2"/>
        <v>1787991.5</v>
      </c>
      <c r="F20" s="425">
        <f t="shared" si="2"/>
        <v>2988508.5</v>
      </c>
      <c r="G20" s="425">
        <f t="shared" si="2"/>
        <v>558698.39099999995</v>
      </c>
    </row>
  </sheetData>
  <mergeCells count="7">
    <mergeCell ref="A1:G1"/>
    <mergeCell ref="A3:A4"/>
    <mergeCell ref="B3:B4"/>
    <mergeCell ref="C3:D3"/>
    <mergeCell ref="E3:E4"/>
    <mergeCell ref="F3:F4"/>
    <mergeCell ref="G3:G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7:K45"/>
  <sheetViews>
    <sheetView topLeftCell="A25" workbookViewId="0">
      <selection activeCell="M39" sqref="M39:N39"/>
    </sheetView>
  </sheetViews>
  <sheetFormatPr defaultRowHeight="12.75"/>
  <cols>
    <col min="1" max="1" width="13.5703125" style="437" customWidth="1"/>
    <col min="2" max="2" width="5.42578125" style="437" customWidth="1"/>
    <col min="3" max="3" width="5.7109375" style="437" customWidth="1"/>
    <col min="4" max="4" width="9" style="429" customWidth="1"/>
    <col min="5" max="5" width="7.42578125" style="429" customWidth="1"/>
    <col min="6" max="6" width="7.7109375" style="429" customWidth="1"/>
    <col min="7" max="8" width="7.5703125" style="429" customWidth="1"/>
    <col min="9" max="9" width="7.42578125" style="429" customWidth="1"/>
    <col min="10" max="10" width="7.85546875" style="429" customWidth="1"/>
    <col min="11" max="11" width="9.140625" style="429"/>
    <col min="12" max="256" width="9.140625" style="437"/>
    <col min="257" max="257" width="13.5703125" style="437" customWidth="1"/>
    <col min="258" max="258" width="5.42578125" style="437" customWidth="1"/>
    <col min="259" max="259" width="5.7109375" style="437" customWidth="1"/>
    <col min="260" max="260" width="9" style="437" customWidth="1"/>
    <col min="261" max="261" width="7.42578125" style="437" customWidth="1"/>
    <col min="262" max="262" width="7.7109375" style="437" customWidth="1"/>
    <col min="263" max="264" width="7.5703125" style="437" customWidth="1"/>
    <col min="265" max="265" width="7.42578125" style="437" customWidth="1"/>
    <col min="266" max="266" width="7.85546875" style="437" customWidth="1"/>
    <col min="267" max="512" width="9.140625" style="437"/>
    <col min="513" max="513" width="13.5703125" style="437" customWidth="1"/>
    <col min="514" max="514" width="5.42578125" style="437" customWidth="1"/>
    <col min="515" max="515" width="5.7109375" style="437" customWidth="1"/>
    <col min="516" max="516" width="9" style="437" customWidth="1"/>
    <col min="517" max="517" width="7.42578125" style="437" customWidth="1"/>
    <col min="518" max="518" width="7.7109375" style="437" customWidth="1"/>
    <col min="519" max="520" width="7.5703125" style="437" customWidth="1"/>
    <col min="521" max="521" width="7.42578125" style="437" customWidth="1"/>
    <col min="522" max="522" width="7.85546875" style="437" customWidth="1"/>
    <col min="523" max="768" width="9.140625" style="437"/>
    <col min="769" max="769" width="13.5703125" style="437" customWidth="1"/>
    <col min="770" max="770" width="5.42578125" style="437" customWidth="1"/>
    <col min="771" max="771" width="5.7109375" style="437" customWidth="1"/>
    <col min="772" max="772" width="9" style="437" customWidth="1"/>
    <col min="773" max="773" width="7.42578125" style="437" customWidth="1"/>
    <col min="774" max="774" width="7.7109375" style="437" customWidth="1"/>
    <col min="775" max="776" width="7.5703125" style="437" customWidth="1"/>
    <col min="777" max="777" width="7.42578125" style="437" customWidth="1"/>
    <col min="778" max="778" width="7.85546875" style="437" customWidth="1"/>
    <col min="779" max="1024" width="9.140625" style="437"/>
    <col min="1025" max="1025" width="13.5703125" style="437" customWidth="1"/>
    <col min="1026" max="1026" width="5.42578125" style="437" customWidth="1"/>
    <col min="1027" max="1027" width="5.7109375" style="437" customWidth="1"/>
    <col min="1028" max="1028" width="9" style="437" customWidth="1"/>
    <col min="1029" max="1029" width="7.42578125" style="437" customWidth="1"/>
    <col min="1030" max="1030" width="7.7109375" style="437" customWidth="1"/>
    <col min="1031" max="1032" width="7.5703125" style="437" customWidth="1"/>
    <col min="1033" max="1033" width="7.42578125" style="437" customWidth="1"/>
    <col min="1034" max="1034" width="7.85546875" style="437" customWidth="1"/>
    <col min="1035" max="1280" width="9.140625" style="437"/>
    <col min="1281" max="1281" width="13.5703125" style="437" customWidth="1"/>
    <col min="1282" max="1282" width="5.42578125" style="437" customWidth="1"/>
    <col min="1283" max="1283" width="5.7109375" style="437" customWidth="1"/>
    <col min="1284" max="1284" width="9" style="437" customWidth="1"/>
    <col min="1285" max="1285" width="7.42578125" style="437" customWidth="1"/>
    <col min="1286" max="1286" width="7.7109375" style="437" customWidth="1"/>
    <col min="1287" max="1288" width="7.5703125" style="437" customWidth="1"/>
    <col min="1289" max="1289" width="7.42578125" style="437" customWidth="1"/>
    <col min="1290" max="1290" width="7.85546875" style="437" customWidth="1"/>
    <col min="1291" max="1536" width="9.140625" style="437"/>
    <col min="1537" max="1537" width="13.5703125" style="437" customWidth="1"/>
    <col min="1538" max="1538" width="5.42578125" style="437" customWidth="1"/>
    <col min="1539" max="1539" width="5.7109375" style="437" customWidth="1"/>
    <col min="1540" max="1540" width="9" style="437" customWidth="1"/>
    <col min="1541" max="1541" width="7.42578125" style="437" customWidth="1"/>
    <col min="1542" max="1542" width="7.7109375" style="437" customWidth="1"/>
    <col min="1543" max="1544" width="7.5703125" style="437" customWidth="1"/>
    <col min="1545" max="1545" width="7.42578125" style="437" customWidth="1"/>
    <col min="1546" max="1546" width="7.85546875" style="437" customWidth="1"/>
    <col min="1547" max="1792" width="9.140625" style="437"/>
    <col min="1793" max="1793" width="13.5703125" style="437" customWidth="1"/>
    <col min="1794" max="1794" width="5.42578125" style="437" customWidth="1"/>
    <col min="1795" max="1795" width="5.7109375" style="437" customWidth="1"/>
    <col min="1796" max="1796" width="9" style="437" customWidth="1"/>
    <col min="1797" max="1797" width="7.42578125" style="437" customWidth="1"/>
    <col min="1798" max="1798" width="7.7109375" style="437" customWidth="1"/>
    <col min="1799" max="1800" width="7.5703125" style="437" customWidth="1"/>
    <col min="1801" max="1801" width="7.42578125" style="437" customWidth="1"/>
    <col min="1802" max="1802" width="7.85546875" style="437" customWidth="1"/>
    <col min="1803" max="2048" width="9.140625" style="437"/>
    <col min="2049" max="2049" width="13.5703125" style="437" customWidth="1"/>
    <col min="2050" max="2050" width="5.42578125" style="437" customWidth="1"/>
    <col min="2051" max="2051" width="5.7109375" style="437" customWidth="1"/>
    <col min="2052" max="2052" width="9" style="437" customWidth="1"/>
    <col min="2053" max="2053" width="7.42578125" style="437" customWidth="1"/>
    <col min="2054" max="2054" width="7.7109375" style="437" customWidth="1"/>
    <col min="2055" max="2056" width="7.5703125" style="437" customWidth="1"/>
    <col min="2057" max="2057" width="7.42578125" style="437" customWidth="1"/>
    <col min="2058" max="2058" width="7.85546875" style="437" customWidth="1"/>
    <col min="2059" max="2304" width="9.140625" style="437"/>
    <col min="2305" max="2305" width="13.5703125" style="437" customWidth="1"/>
    <col min="2306" max="2306" width="5.42578125" style="437" customWidth="1"/>
    <col min="2307" max="2307" width="5.7109375" style="437" customWidth="1"/>
    <col min="2308" max="2308" width="9" style="437" customWidth="1"/>
    <col min="2309" max="2309" width="7.42578125" style="437" customWidth="1"/>
    <col min="2310" max="2310" width="7.7109375" style="437" customWidth="1"/>
    <col min="2311" max="2312" width="7.5703125" style="437" customWidth="1"/>
    <col min="2313" max="2313" width="7.42578125" style="437" customWidth="1"/>
    <col min="2314" max="2314" width="7.85546875" style="437" customWidth="1"/>
    <col min="2315" max="2560" width="9.140625" style="437"/>
    <col min="2561" max="2561" width="13.5703125" style="437" customWidth="1"/>
    <col min="2562" max="2562" width="5.42578125" style="437" customWidth="1"/>
    <col min="2563" max="2563" width="5.7109375" style="437" customWidth="1"/>
    <col min="2564" max="2564" width="9" style="437" customWidth="1"/>
    <col min="2565" max="2565" width="7.42578125" style="437" customWidth="1"/>
    <col min="2566" max="2566" width="7.7109375" style="437" customWidth="1"/>
    <col min="2567" max="2568" width="7.5703125" style="437" customWidth="1"/>
    <col min="2569" max="2569" width="7.42578125" style="437" customWidth="1"/>
    <col min="2570" max="2570" width="7.85546875" style="437" customWidth="1"/>
    <col min="2571" max="2816" width="9.140625" style="437"/>
    <col min="2817" max="2817" width="13.5703125" style="437" customWidth="1"/>
    <col min="2818" max="2818" width="5.42578125" style="437" customWidth="1"/>
    <col min="2819" max="2819" width="5.7109375" style="437" customWidth="1"/>
    <col min="2820" max="2820" width="9" style="437" customWidth="1"/>
    <col min="2821" max="2821" width="7.42578125" style="437" customWidth="1"/>
    <col min="2822" max="2822" width="7.7109375" style="437" customWidth="1"/>
    <col min="2823" max="2824" width="7.5703125" style="437" customWidth="1"/>
    <col min="2825" max="2825" width="7.42578125" style="437" customWidth="1"/>
    <col min="2826" max="2826" width="7.85546875" style="437" customWidth="1"/>
    <col min="2827" max="3072" width="9.140625" style="437"/>
    <col min="3073" max="3073" width="13.5703125" style="437" customWidth="1"/>
    <col min="3074" max="3074" width="5.42578125" style="437" customWidth="1"/>
    <col min="3075" max="3075" width="5.7109375" style="437" customWidth="1"/>
    <col min="3076" max="3076" width="9" style="437" customWidth="1"/>
    <col min="3077" max="3077" width="7.42578125" style="437" customWidth="1"/>
    <col min="3078" max="3078" width="7.7109375" style="437" customWidth="1"/>
    <col min="3079" max="3080" width="7.5703125" style="437" customWidth="1"/>
    <col min="3081" max="3081" width="7.42578125" style="437" customWidth="1"/>
    <col min="3082" max="3082" width="7.85546875" style="437" customWidth="1"/>
    <col min="3083" max="3328" width="9.140625" style="437"/>
    <col min="3329" max="3329" width="13.5703125" style="437" customWidth="1"/>
    <col min="3330" max="3330" width="5.42578125" style="437" customWidth="1"/>
    <col min="3331" max="3331" width="5.7109375" style="437" customWidth="1"/>
    <col min="3332" max="3332" width="9" style="437" customWidth="1"/>
    <col min="3333" max="3333" width="7.42578125" style="437" customWidth="1"/>
    <col min="3334" max="3334" width="7.7109375" style="437" customWidth="1"/>
    <col min="3335" max="3336" width="7.5703125" style="437" customWidth="1"/>
    <col min="3337" max="3337" width="7.42578125" style="437" customWidth="1"/>
    <col min="3338" max="3338" width="7.85546875" style="437" customWidth="1"/>
    <col min="3339" max="3584" width="9.140625" style="437"/>
    <col min="3585" max="3585" width="13.5703125" style="437" customWidth="1"/>
    <col min="3586" max="3586" width="5.42578125" style="437" customWidth="1"/>
    <col min="3587" max="3587" width="5.7109375" style="437" customWidth="1"/>
    <col min="3588" max="3588" width="9" style="437" customWidth="1"/>
    <col min="3589" max="3589" width="7.42578125" style="437" customWidth="1"/>
    <col min="3590" max="3590" width="7.7109375" style="437" customWidth="1"/>
    <col min="3591" max="3592" width="7.5703125" style="437" customWidth="1"/>
    <col min="3593" max="3593" width="7.42578125" style="437" customWidth="1"/>
    <col min="3594" max="3594" width="7.85546875" style="437" customWidth="1"/>
    <col min="3595" max="3840" width="9.140625" style="437"/>
    <col min="3841" max="3841" width="13.5703125" style="437" customWidth="1"/>
    <col min="3842" max="3842" width="5.42578125" style="437" customWidth="1"/>
    <col min="3843" max="3843" width="5.7109375" style="437" customWidth="1"/>
    <col min="3844" max="3844" width="9" style="437" customWidth="1"/>
    <col min="3845" max="3845" width="7.42578125" style="437" customWidth="1"/>
    <col min="3846" max="3846" width="7.7109375" style="437" customWidth="1"/>
    <col min="3847" max="3848" width="7.5703125" style="437" customWidth="1"/>
    <col min="3849" max="3849" width="7.42578125" style="437" customWidth="1"/>
    <col min="3850" max="3850" width="7.85546875" style="437" customWidth="1"/>
    <col min="3851" max="4096" width="9.140625" style="437"/>
    <col min="4097" max="4097" width="13.5703125" style="437" customWidth="1"/>
    <col min="4098" max="4098" width="5.42578125" style="437" customWidth="1"/>
    <col min="4099" max="4099" width="5.7109375" style="437" customWidth="1"/>
    <col min="4100" max="4100" width="9" style="437" customWidth="1"/>
    <col min="4101" max="4101" width="7.42578125" style="437" customWidth="1"/>
    <col min="4102" max="4102" width="7.7109375" style="437" customWidth="1"/>
    <col min="4103" max="4104" width="7.5703125" style="437" customWidth="1"/>
    <col min="4105" max="4105" width="7.42578125" style="437" customWidth="1"/>
    <col min="4106" max="4106" width="7.85546875" style="437" customWidth="1"/>
    <col min="4107" max="4352" width="9.140625" style="437"/>
    <col min="4353" max="4353" width="13.5703125" style="437" customWidth="1"/>
    <col min="4354" max="4354" width="5.42578125" style="437" customWidth="1"/>
    <col min="4355" max="4355" width="5.7109375" style="437" customWidth="1"/>
    <col min="4356" max="4356" width="9" style="437" customWidth="1"/>
    <col min="4357" max="4357" width="7.42578125" style="437" customWidth="1"/>
    <col min="4358" max="4358" width="7.7109375" style="437" customWidth="1"/>
    <col min="4359" max="4360" width="7.5703125" style="437" customWidth="1"/>
    <col min="4361" max="4361" width="7.42578125" style="437" customWidth="1"/>
    <col min="4362" max="4362" width="7.85546875" style="437" customWidth="1"/>
    <col min="4363" max="4608" width="9.140625" style="437"/>
    <col min="4609" max="4609" width="13.5703125" style="437" customWidth="1"/>
    <col min="4610" max="4610" width="5.42578125" style="437" customWidth="1"/>
    <col min="4611" max="4611" width="5.7109375" style="437" customWidth="1"/>
    <col min="4612" max="4612" width="9" style="437" customWidth="1"/>
    <col min="4613" max="4613" width="7.42578125" style="437" customWidth="1"/>
    <col min="4614" max="4614" width="7.7109375" style="437" customWidth="1"/>
    <col min="4615" max="4616" width="7.5703125" style="437" customWidth="1"/>
    <col min="4617" max="4617" width="7.42578125" style="437" customWidth="1"/>
    <col min="4618" max="4618" width="7.85546875" style="437" customWidth="1"/>
    <col min="4619" max="4864" width="9.140625" style="437"/>
    <col min="4865" max="4865" width="13.5703125" style="437" customWidth="1"/>
    <col min="4866" max="4866" width="5.42578125" style="437" customWidth="1"/>
    <col min="4867" max="4867" width="5.7109375" style="437" customWidth="1"/>
    <col min="4868" max="4868" width="9" style="437" customWidth="1"/>
    <col min="4869" max="4869" width="7.42578125" style="437" customWidth="1"/>
    <col min="4870" max="4870" width="7.7109375" style="437" customWidth="1"/>
    <col min="4871" max="4872" width="7.5703125" style="437" customWidth="1"/>
    <col min="4873" max="4873" width="7.42578125" style="437" customWidth="1"/>
    <col min="4874" max="4874" width="7.85546875" style="437" customWidth="1"/>
    <col min="4875" max="5120" width="9.140625" style="437"/>
    <col min="5121" max="5121" width="13.5703125" style="437" customWidth="1"/>
    <col min="5122" max="5122" width="5.42578125" style="437" customWidth="1"/>
    <col min="5123" max="5123" width="5.7109375" style="437" customWidth="1"/>
    <col min="5124" max="5124" width="9" style="437" customWidth="1"/>
    <col min="5125" max="5125" width="7.42578125" style="437" customWidth="1"/>
    <col min="5126" max="5126" width="7.7109375" style="437" customWidth="1"/>
    <col min="5127" max="5128" width="7.5703125" style="437" customWidth="1"/>
    <col min="5129" max="5129" width="7.42578125" style="437" customWidth="1"/>
    <col min="5130" max="5130" width="7.85546875" style="437" customWidth="1"/>
    <col min="5131" max="5376" width="9.140625" style="437"/>
    <col min="5377" max="5377" width="13.5703125" style="437" customWidth="1"/>
    <col min="5378" max="5378" width="5.42578125" style="437" customWidth="1"/>
    <col min="5379" max="5379" width="5.7109375" style="437" customWidth="1"/>
    <col min="5380" max="5380" width="9" style="437" customWidth="1"/>
    <col min="5381" max="5381" width="7.42578125" style="437" customWidth="1"/>
    <col min="5382" max="5382" width="7.7109375" style="437" customWidth="1"/>
    <col min="5383" max="5384" width="7.5703125" style="437" customWidth="1"/>
    <col min="5385" max="5385" width="7.42578125" style="437" customWidth="1"/>
    <col min="5386" max="5386" width="7.85546875" style="437" customWidth="1"/>
    <col min="5387" max="5632" width="9.140625" style="437"/>
    <col min="5633" max="5633" width="13.5703125" style="437" customWidth="1"/>
    <col min="5634" max="5634" width="5.42578125" style="437" customWidth="1"/>
    <col min="5635" max="5635" width="5.7109375" style="437" customWidth="1"/>
    <col min="5636" max="5636" width="9" style="437" customWidth="1"/>
    <col min="5637" max="5637" width="7.42578125" style="437" customWidth="1"/>
    <col min="5638" max="5638" width="7.7109375" style="437" customWidth="1"/>
    <col min="5639" max="5640" width="7.5703125" style="437" customWidth="1"/>
    <col min="5641" max="5641" width="7.42578125" style="437" customWidth="1"/>
    <col min="5642" max="5642" width="7.85546875" style="437" customWidth="1"/>
    <col min="5643" max="5888" width="9.140625" style="437"/>
    <col min="5889" max="5889" width="13.5703125" style="437" customWidth="1"/>
    <col min="5890" max="5890" width="5.42578125" style="437" customWidth="1"/>
    <col min="5891" max="5891" width="5.7109375" style="437" customWidth="1"/>
    <col min="5892" max="5892" width="9" style="437" customWidth="1"/>
    <col min="5893" max="5893" width="7.42578125" style="437" customWidth="1"/>
    <col min="5894" max="5894" width="7.7109375" style="437" customWidth="1"/>
    <col min="5895" max="5896" width="7.5703125" style="437" customWidth="1"/>
    <col min="5897" max="5897" width="7.42578125" style="437" customWidth="1"/>
    <col min="5898" max="5898" width="7.85546875" style="437" customWidth="1"/>
    <col min="5899" max="6144" width="9.140625" style="437"/>
    <col min="6145" max="6145" width="13.5703125" style="437" customWidth="1"/>
    <col min="6146" max="6146" width="5.42578125" style="437" customWidth="1"/>
    <col min="6147" max="6147" width="5.7109375" style="437" customWidth="1"/>
    <col min="6148" max="6148" width="9" style="437" customWidth="1"/>
    <col min="6149" max="6149" width="7.42578125" style="437" customWidth="1"/>
    <col min="6150" max="6150" width="7.7109375" style="437" customWidth="1"/>
    <col min="6151" max="6152" width="7.5703125" style="437" customWidth="1"/>
    <col min="6153" max="6153" width="7.42578125" style="437" customWidth="1"/>
    <col min="6154" max="6154" width="7.85546875" style="437" customWidth="1"/>
    <col min="6155" max="6400" width="9.140625" style="437"/>
    <col min="6401" max="6401" width="13.5703125" style="437" customWidth="1"/>
    <col min="6402" max="6402" width="5.42578125" style="437" customWidth="1"/>
    <col min="6403" max="6403" width="5.7109375" style="437" customWidth="1"/>
    <col min="6404" max="6404" width="9" style="437" customWidth="1"/>
    <col min="6405" max="6405" width="7.42578125" style="437" customWidth="1"/>
    <col min="6406" max="6406" width="7.7109375" style="437" customWidth="1"/>
    <col min="6407" max="6408" width="7.5703125" style="437" customWidth="1"/>
    <col min="6409" max="6409" width="7.42578125" style="437" customWidth="1"/>
    <col min="6410" max="6410" width="7.85546875" style="437" customWidth="1"/>
    <col min="6411" max="6656" width="9.140625" style="437"/>
    <col min="6657" max="6657" width="13.5703125" style="437" customWidth="1"/>
    <col min="6658" max="6658" width="5.42578125" style="437" customWidth="1"/>
    <col min="6659" max="6659" width="5.7109375" style="437" customWidth="1"/>
    <col min="6660" max="6660" width="9" style="437" customWidth="1"/>
    <col min="6661" max="6661" width="7.42578125" style="437" customWidth="1"/>
    <col min="6662" max="6662" width="7.7109375" style="437" customWidth="1"/>
    <col min="6663" max="6664" width="7.5703125" style="437" customWidth="1"/>
    <col min="6665" max="6665" width="7.42578125" style="437" customWidth="1"/>
    <col min="6666" max="6666" width="7.85546875" style="437" customWidth="1"/>
    <col min="6667" max="6912" width="9.140625" style="437"/>
    <col min="6913" max="6913" width="13.5703125" style="437" customWidth="1"/>
    <col min="6914" max="6914" width="5.42578125" style="437" customWidth="1"/>
    <col min="6915" max="6915" width="5.7109375" style="437" customWidth="1"/>
    <col min="6916" max="6916" width="9" style="437" customWidth="1"/>
    <col min="6917" max="6917" width="7.42578125" style="437" customWidth="1"/>
    <col min="6918" max="6918" width="7.7109375" style="437" customWidth="1"/>
    <col min="6919" max="6920" width="7.5703125" style="437" customWidth="1"/>
    <col min="6921" max="6921" width="7.42578125" style="437" customWidth="1"/>
    <col min="6922" max="6922" width="7.85546875" style="437" customWidth="1"/>
    <col min="6923" max="7168" width="9.140625" style="437"/>
    <col min="7169" max="7169" width="13.5703125" style="437" customWidth="1"/>
    <col min="7170" max="7170" width="5.42578125" style="437" customWidth="1"/>
    <col min="7171" max="7171" width="5.7109375" style="437" customWidth="1"/>
    <col min="7172" max="7172" width="9" style="437" customWidth="1"/>
    <col min="7173" max="7173" width="7.42578125" style="437" customWidth="1"/>
    <col min="7174" max="7174" width="7.7109375" style="437" customWidth="1"/>
    <col min="7175" max="7176" width="7.5703125" style="437" customWidth="1"/>
    <col min="7177" max="7177" width="7.42578125" style="437" customWidth="1"/>
    <col min="7178" max="7178" width="7.85546875" style="437" customWidth="1"/>
    <col min="7179" max="7424" width="9.140625" style="437"/>
    <col min="7425" max="7425" width="13.5703125" style="437" customWidth="1"/>
    <col min="7426" max="7426" width="5.42578125" style="437" customWidth="1"/>
    <col min="7427" max="7427" width="5.7109375" style="437" customWidth="1"/>
    <col min="7428" max="7428" width="9" style="437" customWidth="1"/>
    <col min="7429" max="7429" width="7.42578125" style="437" customWidth="1"/>
    <col min="7430" max="7430" width="7.7109375" style="437" customWidth="1"/>
    <col min="7431" max="7432" width="7.5703125" style="437" customWidth="1"/>
    <col min="7433" max="7433" width="7.42578125" style="437" customWidth="1"/>
    <col min="7434" max="7434" width="7.85546875" style="437" customWidth="1"/>
    <col min="7435" max="7680" width="9.140625" style="437"/>
    <col min="7681" max="7681" width="13.5703125" style="437" customWidth="1"/>
    <col min="7682" max="7682" width="5.42578125" style="437" customWidth="1"/>
    <col min="7683" max="7683" width="5.7109375" style="437" customWidth="1"/>
    <col min="7684" max="7684" width="9" style="437" customWidth="1"/>
    <col min="7685" max="7685" width="7.42578125" style="437" customWidth="1"/>
    <col min="7686" max="7686" width="7.7109375" style="437" customWidth="1"/>
    <col min="7687" max="7688" width="7.5703125" style="437" customWidth="1"/>
    <col min="7689" max="7689" width="7.42578125" style="437" customWidth="1"/>
    <col min="7690" max="7690" width="7.85546875" style="437" customWidth="1"/>
    <col min="7691" max="7936" width="9.140625" style="437"/>
    <col min="7937" max="7937" width="13.5703125" style="437" customWidth="1"/>
    <col min="7938" max="7938" width="5.42578125" style="437" customWidth="1"/>
    <col min="7939" max="7939" width="5.7109375" style="437" customWidth="1"/>
    <col min="7940" max="7940" width="9" style="437" customWidth="1"/>
    <col min="7941" max="7941" width="7.42578125" style="437" customWidth="1"/>
    <col min="7942" max="7942" width="7.7109375" style="437" customWidth="1"/>
    <col min="7943" max="7944" width="7.5703125" style="437" customWidth="1"/>
    <col min="7945" max="7945" width="7.42578125" style="437" customWidth="1"/>
    <col min="7946" max="7946" width="7.85546875" style="437" customWidth="1"/>
    <col min="7947" max="8192" width="9.140625" style="437"/>
    <col min="8193" max="8193" width="13.5703125" style="437" customWidth="1"/>
    <col min="8194" max="8194" width="5.42578125" style="437" customWidth="1"/>
    <col min="8195" max="8195" width="5.7109375" style="437" customWidth="1"/>
    <col min="8196" max="8196" width="9" style="437" customWidth="1"/>
    <col min="8197" max="8197" width="7.42578125" style="437" customWidth="1"/>
    <col min="8198" max="8198" width="7.7109375" style="437" customWidth="1"/>
    <col min="8199" max="8200" width="7.5703125" style="437" customWidth="1"/>
    <col min="8201" max="8201" width="7.42578125" style="437" customWidth="1"/>
    <col min="8202" max="8202" width="7.85546875" style="437" customWidth="1"/>
    <col min="8203" max="8448" width="9.140625" style="437"/>
    <col min="8449" max="8449" width="13.5703125" style="437" customWidth="1"/>
    <col min="8450" max="8450" width="5.42578125" style="437" customWidth="1"/>
    <col min="8451" max="8451" width="5.7109375" style="437" customWidth="1"/>
    <col min="8452" max="8452" width="9" style="437" customWidth="1"/>
    <col min="8453" max="8453" width="7.42578125" style="437" customWidth="1"/>
    <col min="8454" max="8454" width="7.7109375" style="437" customWidth="1"/>
    <col min="8455" max="8456" width="7.5703125" style="437" customWidth="1"/>
    <col min="8457" max="8457" width="7.42578125" style="437" customWidth="1"/>
    <col min="8458" max="8458" width="7.85546875" style="437" customWidth="1"/>
    <col min="8459" max="8704" width="9.140625" style="437"/>
    <col min="8705" max="8705" width="13.5703125" style="437" customWidth="1"/>
    <col min="8706" max="8706" width="5.42578125" style="437" customWidth="1"/>
    <col min="8707" max="8707" width="5.7109375" style="437" customWidth="1"/>
    <col min="8708" max="8708" width="9" style="437" customWidth="1"/>
    <col min="8709" max="8709" width="7.42578125" style="437" customWidth="1"/>
    <col min="8710" max="8710" width="7.7109375" style="437" customWidth="1"/>
    <col min="8711" max="8712" width="7.5703125" style="437" customWidth="1"/>
    <col min="8713" max="8713" width="7.42578125" style="437" customWidth="1"/>
    <col min="8714" max="8714" width="7.85546875" style="437" customWidth="1"/>
    <col min="8715" max="8960" width="9.140625" style="437"/>
    <col min="8961" max="8961" width="13.5703125" style="437" customWidth="1"/>
    <col min="8962" max="8962" width="5.42578125" style="437" customWidth="1"/>
    <col min="8963" max="8963" width="5.7109375" style="437" customWidth="1"/>
    <col min="8964" max="8964" width="9" style="437" customWidth="1"/>
    <col min="8965" max="8965" width="7.42578125" style="437" customWidth="1"/>
    <col min="8966" max="8966" width="7.7109375" style="437" customWidth="1"/>
    <col min="8967" max="8968" width="7.5703125" style="437" customWidth="1"/>
    <col min="8969" max="8969" width="7.42578125" style="437" customWidth="1"/>
    <col min="8970" max="8970" width="7.85546875" style="437" customWidth="1"/>
    <col min="8971" max="9216" width="9.140625" style="437"/>
    <col min="9217" max="9217" width="13.5703125" style="437" customWidth="1"/>
    <col min="9218" max="9218" width="5.42578125" style="437" customWidth="1"/>
    <col min="9219" max="9219" width="5.7109375" style="437" customWidth="1"/>
    <col min="9220" max="9220" width="9" style="437" customWidth="1"/>
    <col min="9221" max="9221" width="7.42578125" style="437" customWidth="1"/>
    <col min="9222" max="9222" width="7.7109375" style="437" customWidth="1"/>
    <col min="9223" max="9224" width="7.5703125" style="437" customWidth="1"/>
    <col min="9225" max="9225" width="7.42578125" style="437" customWidth="1"/>
    <col min="9226" max="9226" width="7.85546875" style="437" customWidth="1"/>
    <col min="9227" max="9472" width="9.140625" style="437"/>
    <col min="9473" max="9473" width="13.5703125" style="437" customWidth="1"/>
    <col min="9474" max="9474" width="5.42578125" style="437" customWidth="1"/>
    <col min="9475" max="9475" width="5.7109375" style="437" customWidth="1"/>
    <col min="9476" max="9476" width="9" style="437" customWidth="1"/>
    <col min="9477" max="9477" width="7.42578125" style="437" customWidth="1"/>
    <col min="9478" max="9478" width="7.7109375" style="437" customWidth="1"/>
    <col min="9479" max="9480" width="7.5703125" style="437" customWidth="1"/>
    <col min="9481" max="9481" width="7.42578125" style="437" customWidth="1"/>
    <col min="9482" max="9482" width="7.85546875" style="437" customWidth="1"/>
    <col min="9483" max="9728" width="9.140625" style="437"/>
    <col min="9729" max="9729" width="13.5703125" style="437" customWidth="1"/>
    <col min="9730" max="9730" width="5.42578125" style="437" customWidth="1"/>
    <col min="9731" max="9731" width="5.7109375" style="437" customWidth="1"/>
    <col min="9732" max="9732" width="9" style="437" customWidth="1"/>
    <col min="9733" max="9733" width="7.42578125" style="437" customWidth="1"/>
    <col min="9734" max="9734" width="7.7109375" style="437" customWidth="1"/>
    <col min="9735" max="9736" width="7.5703125" style="437" customWidth="1"/>
    <col min="9737" max="9737" width="7.42578125" style="437" customWidth="1"/>
    <col min="9738" max="9738" width="7.85546875" style="437" customWidth="1"/>
    <col min="9739" max="9984" width="9.140625" style="437"/>
    <col min="9985" max="9985" width="13.5703125" style="437" customWidth="1"/>
    <col min="9986" max="9986" width="5.42578125" style="437" customWidth="1"/>
    <col min="9987" max="9987" width="5.7109375" style="437" customWidth="1"/>
    <col min="9988" max="9988" width="9" style="437" customWidth="1"/>
    <col min="9989" max="9989" width="7.42578125" style="437" customWidth="1"/>
    <col min="9990" max="9990" width="7.7109375" style="437" customWidth="1"/>
    <col min="9991" max="9992" width="7.5703125" style="437" customWidth="1"/>
    <col min="9993" max="9993" width="7.42578125" style="437" customWidth="1"/>
    <col min="9994" max="9994" width="7.85546875" style="437" customWidth="1"/>
    <col min="9995" max="10240" width="9.140625" style="437"/>
    <col min="10241" max="10241" width="13.5703125" style="437" customWidth="1"/>
    <col min="10242" max="10242" width="5.42578125" style="437" customWidth="1"/>
    <col min="10243" max="10243" width="5.7109375" style="437" customWidth="1"/>
    <col min="10244" max="10244" width="9" style="437" customWidth="1"/>
    <col min="10245" max="10245" width="7.42578125" style="437" customWidth="1"/>
    <col min="10246" max="10246" width="7.7109375" style="437" customWidth="1"/>
    <col min="10247" max="10248" width="7.5703125" style="437" customWidth="1"/>
    <col min="10249" max="10249" width="7.42578125" style="437" customWidth="1"/>
    <col min="10250" max="10250" width="7.85546875" style="437" customWidth="1"/>
    <col min="10251" max="10496" width="9.140625" style="437"/>
    <col min="10497" max="10497" width="13.5703125" style="437" customWidth="1"/>
    <col min="10498" max="10498" width="5.42578125" style="437" customWidth="1"/>
    <col min="10499" max="10499" width="5.7109375" style="437" customWidth="1"/>
    <col min="10500" max="10500" width="9" style="437" customWidth="1"/>
    <col min="10501" max="10501" width="7.42578125" style="437" customWidth="1"/>
    <col min="10502" max="10502" width="7.7109375" style="437" customWidth="1"/>
    <col min="10503" max="10504" width="7.5703125" style="437" customWidth="1"/>
    <col min="10505" max="10505" width="7.42578125" style="437" customWidth="1"/>
    <col min="10506" max="10506" width="7.85546875" style="437" customWidth="1"/>
    <col min="10507" max="10752" width="9.140625" style="437"/>
    <col min="10753" max="10753" width="13.5703125" style="437" customWidth="1"/>
    <col min="10754" max="10754" width="5.42578125" style="437" customWidth="1"/>
    <col min="10755" max="10755" width="5.7109375" style="437" customWidth="1"/>
    <col min="10756" max="10756" width="9" style="437" customWidth="1"/>
    <col min="10757" max="10757" width="7.42578125" style="437" customWidth="1"/>
    <col min="10758" max="10758" width="7.7109375" style="437" customWidth="1"/>
    <col min="10759" max="10760" width="7.5703125" style="437" customWidth="1"/>
    <col min="10761" max="10761" width="7.42578125" style="437" customWidth="1"/>
    <col min="10762" max="10762" width="7.85546875" style="437" customWidth="1"/>
    <col min="10763" max="11008" width="9.140625" style="437"/>
    <col min="11009" max="11009" width="13.5703125" style="437" customWidth="1"/>
    <col min="11010" max="11010" width="5.42578125" style="437" customWidth="1"/>
    <col min="11011" max="11011" width="5.7109375" style="437" customWidth="1"/>
    <col min="11012" max="11012" width="9" style="437" customWidth="1"/>
    <col min="11013" max="11013" width="7.42578125" style="437" customWidth="1"/>
    <col min="11014" max="11014" width="7.7109375" style="437" customWidth="1"/>
    <col min="11015" max="11016" width="7.5703125" style="437" customWidth="1"/>
    <col min="11017" max="11017" width="7.42578125" style="437" customWidth="1"/>
    <col min="11018" max="11018" width="7.85546875" style="437" customWidth="1"/>
    <col min="11019" max="11264" width="9.140625" style="437"/>
    <col min="11265" max="11265" width="13.5703125" style="437" customWidth="1"/>
    <col min="11266" max="11266" width="5.42578125" style="437" customWidth="1"/>
    <col min="11267" max="11267" width="5.7109375" style="437" customWidth="1"/>
    <col min="11268" max="11268" width="9" style="437" customWidth="1"/>
    <col min="11269" max="11269" width="7.42578125" style="437" customWidth="1"/>
    <col min="11270" max="11270" width="7.7109375" style="437" customWidth="1"/>
    <col min="11271" max="11272" width="7.5703125" style="437" customWidth="1"/>
    <col min="11273" max="11273" width="7.42578125" style="437" customWidth="1"/>
    <col min="11274" max="11274" width="7.85546875" style="437" customWidth="1"/>
    <col min="11275" max="11520" width="9.140625" style="437"/>
    <col min="11521" max="11521" width="13.5703125" style="437" customWidth="1"/>
    <col min="11522" max="11522" width="5.42578125" style="437" customWidth="1"/>
    <col min="11523" max="11523" width="5.7109375" style="437" customWidth="1"/>
    <col min="11524" max="11524" width="9" style="437" customWidth="1"/>
    <col min="11525" max="11525" width="7.42578125" style="437" customWidth="1"/>
    <col min="11526" max="11526" width="7.7109375" style="437" customWidth="1"/>
    <col min="11527" max="11528" width="7.5703125" style="437" customWidth="1"/>
    <col min="11529" max="11529" width="7.42578125" style="437" customWidth="1"/>
    <col min="11530" max="11530" width="7.85546875" style="437" customWidth="1"/>
    <col min="11531" max="11776" width="9.140625" style="437"/>
    <col min="11777" max="11777" width="13.5703125" style="437" customWidth="1"/>
    <col min="11778" max="11778" width="5.42578125" style="437" customWidth="1"/>
    <col min="11779" max="11779" width="5.7109375" style="437" customWidth="1"/>
    <col min="11780" max="11780" width="9" style="437" customWidth="1"/>
    <col min="11781" max="11781" width="7.42578125" style="437" customWidth="1"/>
    <col min="11782" max="11782" width="7.7109375" style="437" customWidth="1"/>
    <col min="11783" max="11784" width="7.5703125" style="437" customWidth="1"/>
    <col min="11785" max="11785" width="7.42578125" style="437" customWidth="1"/>
    <col min="11786" max="11786" width="7.85546875" style="437" customWidth="1"/>
    <col min="11787" max="12032" width="9.140625" style="437"/>
    <col min="12033" max="12033" width="13.5703125" style="437" customWidth="1"/>
    <col min="12034" max="12034" width="5.42578125" style="437" customWidth="1"/>
    <col min="12035" max="12035" width="5.7109375" style="437" customWidth="1"/>
    <col min="12036" max="12036" width="9" style="437" customWidth="1"/>
    <col min="12037" max="12037" width="7.42578125" style="437" customWidth="1"/>
    <col min="12038" max="12038" width="7.7109375" style="437" customWidth="1"/>
    <col min="12039" max="12040" width="7.5703125" style="437" customWidth="1"/>
    <col min="12041" max="12041" width="7.42578125" style="437" customWidth="1"/>
    <col min="12042" max="12042" width="7.85546875" style="437" customWidth="1"/>
    <col min="12043" max="12288" width="9.140625" style="437"/>
    <col min="12289" max="12289" width="13.5703125" style="437" customWidth="1"/>
    <col min="12290" max="12290" width="5.42578125" style="437" customWidth="1"/>
    <col min="12291" max="12291" width="5.7109375" style="437" customWidth="1"/>
    <col min="12292" max="12292" width="9" style="437" customWidth="1"/>
    <col min="12293" max="12293" width="7.42578125" style="437" customWidth="1"/>
    <col min="12294" max="12294" width="7.7109375" style="437" customWidth="1"/>
    <col min="12295" max="12296" width="7.5703125" style="437" customWidth="1"/>
    <col min="12297" max="12297" width="7.42578125" style="437" customWidth="1"/>
    <col min="12298" max="12298" width="7.85546875" style="437" customWidth="1"/>
    <col min="12299" max="12544" width="9.140625" style="437"/>
    <col min="12545" max="12545" width="13.5703125" style="437" customWidth="1"/>
    <col min="12546" max="12546" width="5.42578125" style="437" customWidth="1"/>
    <col min="12547" max="12547" width="5.7109375" style="437" customWidth="1"/>
    <col min="12548" max="12548" width="9" style="437" customWidth="1"/>
    <col min="12549" max="12549" width="7.42578125" style="437" customWidth="1"/>
    <col min="12550" max="12550" width="7.7109375" style="437" customWidth="1"/>
    <col min="12551" max="12552" width="7.5703125" style="437" customWidth="1"/>
    <col min="12553" max="12553" width="7.42578125" style="437" customWidth="1"/>
    <col min="12554" max="12554" width="7.85546875" style="437" customWidth="1"/>
    <col min="12555" max="12800" width="9.140625" style="437"/>
    <col min="12801" max="12801" width="13.5703125" style="437" customWidth="1"/>
    <col min="12802" max="12802" width="5.42578125" style="437" customWidth="1"/>
    <col min="12803" max="12803" width="5.7109375" style="437" customWidth="1"/>
    <col min="12804" max="12804" width="9" style="437" customWidth="1"/>
    <col min="12805" max="12805" width="7.42578125" style="437" customWidth="1"/>
    <col min="12806" max="12806" width="7.7109375" style="437" customWidth="1"/>
    <col min="12807" max="12808" width="7.5703125" style="437" customWidth="1"/>
    <col min="12809" max="12809" width="7.42578125" style="437" customWidth="1"/>
    <col min="12810" max="12810" width="7.85546875" style="437" customWidth="1"/>
    <col min="12811" max="13056" width="9.140625" style="437"/>
    <col min="13057" max="13057" width="13.5703125" style="437" customWidth="1"/>
    <col min="13058" max="13058" width="5.42578125" style="437" customWidth="1"/>
    <col min="13059" max="13059" width="5.7109375" style="437" customWidth="1"/>
    <col min="13060" max="13060" width="9" style="437" customWidth="1"/>
    <col min="13061" max="13061" width="7.42578125" style="437" customWidth="1"/>
    <col min="13062" max="13062" width="7.7109375" style="437" customWidth="1"/>
    <col min="13063" max="13064" width="7.5703125" style="437" customWidth="1"/>
    <col min="13065" max="13065" width="7.42578125" style="437" customWidth="1"/>
    <col min="13066" max="13066" width="7.85546875" style="437" customWidth="1"/>
    <col min="13067" max="13312" width="9.140625" style="437"/>
    <col min="13313" max="13313" width="13.5703125" style="437" customWidth="1"/>
    <col min="13314" max="13314" width="5.42578125" style="437" customWidth="1"/>
    <col min="13315" max="13315" width="5.7109375" style="437" customWidth="1"/>
    <col min="13316" max="13316" width="9" style="437" customWidth="1"/>
    <col min="13317" max="13317" width="7.42578125" style="437" customWidth="1"/>
    <col min="13318" max="13318" width="7.7109375" style="437" customWidth="1"/>
    <col min="13319" max="13320" width="7.5703125" style="437" customWidth="1"/>
    <col min="13321" max="13321" width="7.42578125" style="437" customWidth="1"/>
    <col min="13322" max="13322" width="7.85546875" style="437" customWidth="1"/>
    <col min="13323" max="13568" width="9.140625" style="437"/>
    <col min="13569" max="13569" width="13.5703125" style="437" customWidth="1"/>
    <col min="13570" max="13570" width="5.42578125" style="437" customWidth="1"/>
    <col min="13571" max="13571" width="5.7109375" style="437" customWidth="1"/>
    <col min="13572" max="13572" width="9" style="437" customWidth="1"/>
    <col min="13573" max="13573" width="7.42578125" style="437" customWidth="1"/>
    <col min="13574" max="13574" width="7.7109375" style="437" customWidth="1"/>
    <col min="13575" max="13576" width="7.5703125" style="437" customWidth="1"/>
    <col min="13577" max="13577" width="7.42578125" style="437" customWidth="1"/>
    <col min="13578" max="13578" width="7.85546875" style="437" customWidth="1"/>
    <col min="13579" max="13824" width="9.140625" style="437"/>
    <col min="13825" max="13825" width="13.5703125" style="437" customWidth="1"/>
    <col min="13826" max="13826" width="5.42578125" style="437" customWidth="1"/>
    <col min="13827" max="13827" width="5.7109375" style="437" customWidth="1"/>
    <col min="13828" max="13828" width="9" style="437" customWidth="1"/>
    <col min="13829" max="13829" width="7.42578125" style="437" customWidth="1"/>
    <col min="13830" max="13830" width="7.7109375" style="437" customWidth="1"/>
    <col min="13831" max="13832" width="7.5703125" style="437" customWidth="1"/>
    <col min="13833" max="13833" width="7.42578125" style="437" customWidth="1"/>
    <col min="13834" max="13834" width="7.85546875" style="437" customWidth="1"/>
    <col min="13835" max="14080" width="9.140625" style="437"/>
    <col min="14081" max="14081" width="13.5703125" style="437" customWidth="1"/>
    <col min="14082" max="14082" width="5.42578125" style="437" customWidth="1"/>
    <col min="14083" max="14083" width="5.7109375" style="437" customWidth="1"/>
    <col min="14084" max="14084" width="9" style="437" customWidth="1"/>
    <col min="14085" max="14085" width="7.42578125" style="437" customWidth="1"/>
    <col min="14086" max="14086" width="7.7109375" style="437" customWidth="1"/>
    <col min="14087" max="14088" width="7.5703125" style="437" customWidth="1"/>
    <col min="14089" max="14089" width="7.42578125" style="437" customWidth="1"/>
    <col min="14090" max="14090" width="7.85546875" style="437" customWidth="1"/>
    <col min="14091" max="14336" width="9.140625" style="437"/>
    <col min="14337" max="14337" width="13.5703125" style="437" customWidth="1"/>
    <col min="14338" max="14338" width="5.42578125" style="437" customWidth="1"/>
    <col min="14339" max="14339" width="5.7109375" style="437" customWidth="1"/>
    <col min="14340" max="14340" width="9" style="437" customWidth="1"/>
    <col min="14341" max="14341" width="7.42578125" style="437" customWidth="1"/>
    <col min="14342" max="14342" width="7.7109375" style="437" customWidth="1"/>
    <col min="14343" max="14344" width="7.5703125" style="437" customWidth="1"/>
    <col min="14345" max="14345" width="7.42578125" style="437" customWidth="1"/>
    <col min="14346" max="14346" width="7.85546875" style="437" customWidth="1"/>
    <col min="14347" max="14592" width="9.140625" style="437"/>
    <col min="14593" max="14593" width="13.5703125" style="437" customWidth="1"/>
    <col min="14594" max="14594" width="5.42578125" style="437" customWidth="1"/>
    <col min="14595" max="14595" width="5.7109375" style="437" customWidth="1"/>
    <col min="14596" max="14596" width="9" style="437" customWidth="1"/>
    <col min="14597" max="14597" width="7.42578125" style="437" customWidth="1"/>
    <col min="14598" max="14598" width="7.7109375" style="437" customWidth="1"/>
    <col min="14599" max="14600" width="7.5703125" style="437" customWidth="1"/>
    <col min="14601" max="14601" width="7.42578125" style="437" customWidth="1"/>
    <col min="14602" max="14602" width="7.85546875" style="437" customWidth="1"/>
    <col min="14603" max="14848" width="9.140625" style="437"/>
    <col min="14849" max="14849" width="13.5703125" style="437" customWidth="1"/>
    <col min="14850" max="14850" width="5.42578125" style="437" customWidth="1"/>
    <col min="14851" max="14851" width="5.7109375" style="437" customWidth="1"/>
    <col min="14852" max="14852" width="9" style="437" customWidth="1"/>
    <col min="14853" max="14853" width="7.42578125" style="437" customWidth="1"/>
    <col min="14854" max="14854" width="7.7109375" style="437" customWidth="1"/>
    <col min="14855" max="14856" width="7.5703125" style="437" customWidth="1"/>
    <col min="14857" max="14857" width="7.42578125" style="437" customWidth="1"/>
    <col min="14858" max="14858" width="7.85546875" style="437" customWidth="1"/>
    <col min="14859" max="15104" width="9.140625" style="437"/>
    <col min="15105" max="15105" width="13.5703125" style="437" customWidth="1"/>
    <col min="15106" max="15106" width="5.42578125" style="437" customWidth="1"/>
    <col min="15107" max="15107" width="5.7109375" style="437" customWidth="1"/>
    <col min="15108" max="15108" width="9" style="437" customWidth="1"/>
    <col min="15109" max="15109" width="7.42578125" style="437" customWidth="1"/>
    <col min="15110" max="15110" width="7.7109375" style="437" customWidth="1"/>
    <col min="15111" max="15112" width="7.5703125" style="437" customWidth="1"/>
    <col min="15113" max="15113" width="7.42578125" style="437" customWidth="1"/>
    <col min="15114" max="15114" width="7.85546875" style="437" customWidth="1"/>
    <col min="15115" max="15360" width="9.140625" style="437"/>
    <col min="15361" max="15361" width="13.5703125" style="437" customWidth="1"/>
    <col min="15362" max="15362" width="5.42578125" style="437" customWidth="1"/>
    <col min="15363" max="15363" width="5.7109375" style="437" customWidth="1"/>
    <col min="15364" max="15364" width="9" style="437" customWidth="1"/>
    <col min="15365" max="15365" width="7.42578125" style="437" customWidth="1"/>
    <col min="15366" max="15366" width="7.7109375" style="437" customWidth="1"/>
    <col min="15367" max="15368" width="7.5703125" style="437" customWidth="1"/>
    <col min="15369" max="15369" width="7.42578125" style="437" customWidth="1"/>
    <col min="15370" max="15370" width="7.85546875" style="437" customWidth="1"/>
    <col min="15371" max="15616" width="9.140625" style="437"/>
    <col min="15617" max="15617" width="13.5703125" style="437" customWidth="1"/>
    <col min="15618" max="15618" width="5.42578125" style="437" customWidth="1"/>
    <col min="15619" max="15619" width="5.7109375" style="437" customWidth="1"/>
    <col min="15620" max="15620" width="9" style="437" customWidth="1"/>
    <col min="15621" max="15621" width="7.42578125" style="437" customWidth="1"/>
    <col min="15622" max="15622" width="7.7109375" style="437" customWidth="1"/>
    <col min="15623" max="15624" width="7.5703125" style="437" customWidth="1"/>
    <col min="15625" max="15625" width="7.42578125" style="437" customWidth="1"/>
    <col min="15626" max="15626" width="7.85546875" style="437" customWidth="1"/>
    <col min="15627" max="15872" width="9.140625" style="437"/>
    <col min="15873" max="15873" width="13.5703125" style="437" customWidth="1"/>
    <col min="15874" max="15874" width="5.42578125" style="437" customWidth="1"/>
    <col min="15875" max="15875" width="5.7109375" style="437" customWidth="1"/>
    <col min="15876" max="15876" width="9" style="437" customWidth="1"/>
    <col min="15877" max="15877" width="7.42578125" style="437" customWidth="1"/>
    <col min="15878" max="15878" width="7.7109375" style="437" customWidth="1"/>
    <col min="15879" max="15880" width="7.5703125" style="437" customWidth="1"/>
    <col min="15881" max="15881" width="7.42578125" style="437" customWidth="1"/>
    <col min="15882" max="15882" width="7.85546875" style="437" customWidth="1"/>
    <col min="15883" max="16128" width="9.140625" style="437"/>
    <col min="16129" max="16129" width="13.5703125" style="437" customWidth="1"/>
    <col min="16130" max="16130" width="5.42578125" style="437" customWidth="1"/>
    <col min="16131" max="16131" width="5.7109375" style="437" customWidth="1"/>
    <col min="16132" max="16132" width="9" style="437" customWidth="1"/>
    <col min="16133" max="16133" width="7.42578125" style="437" customWidth="1"/>
    <col min="16134" max="16134" width="7.7109375" style="437" customWidth="1"/>
    <col min="16135" max="16136" width="7.5703125" style="437" customWidth="1"/>
    <col min="16137" max="16137" width="7.42578125" style="437" customWidth="1"/>
    <col min="16138" max="16138" width="7.85546875" style="437" customWidth="1"/>
    <col min="16139" max="16384" width="9.140625" style="437"/>
  </cols>
  <sheetData>
    <row r="17" spans="1:10" ht="77.25" customHeight="1"/>
    <row r="23" spans="1:10" ht="56.25" customHeight="1"/>
    <row r="25" spans="1:10" ht="18.75" customHeight="1">
      <c r="A25" s="704" t="s">
        <v>600</v>
      </c>
      <c r="B25" s="704"/>
      <c r="C25" s="704"/>
      <c r="D25" s="704"/>
      <c r="E25" s="704"/>
      <c r="F25" s="704"/>
      <c r="G25" s="704"/>
      <c r="H25" s="704"/>
      <c r="I25" s="704"/>
      <c r="J25" s="704"/>
    </row>
    <row r="26" spans="1:10" ht="15" customHeight="1">
      <c r="A26" s="426"/>
      <c r="B26" s="426"/>
      <c r="C26" s="426"/>
      <c r="D26" s="427"/>
      <c r="E26" s="427"/>
      <c r="F26" s="427"/>
      <c r="G26" s="427"/>
      <c r="H26" s="427"/>
      <c r="I26" s="705">
        <v>42193</v>
      </c>
      <c r="J26" s="706"/>
    </row>
    <row r="27" spans="1:10" ht="30" customHeight="1">
      <c r="A27" s="694" t="s">
        <v>601</v>
      </c>
      <c r="B27" s="697" t="s">
        <v>574</v>
      </c>
      <c r="C27" s="697"/>
      <c r="D27" s="698" t="s">
        <v>602</v>
      </c>
      <c r="E27" s="701" t="s">
        <v>558</v>
      </c>
      <c r="F27" s="701"/>
      <c r="G27" s="701"/>
      <c r="H27" s="701"/>
      <c r="I27" s="701"/>
      <c r="J27" s="701"/>
    </row>
    <row r="28" spans="1:10" ht="15" customHeight="1">
      <c r="A28" s="695"/>
      <c r="B28" s="702" t="s">
        <v>603</v>
      </c>
      <c r="C28" s="702" t="s">
        <v>604</v>
      </c>
      <c r="D28" s="699"/>
      <c r="E28" s="690" t="s">
        <v>562</v>
      </c>
      <c r="F28" s="690" t="s">
        <v>563</v>
      </c>
      <c r="G28" s="690" t="s">
        <v>564</v>
      </c>
      <c r="H28" s="690" t="s">
        <v>565</v>
      </c>
      <c r="I28" s="690" t="s">
        <v>566</v>
      </c>
      <c r="J28" s="692" t="s">
        <v>568</v>
      </c>
    </row>
    <row r="29" spans="1:10" ht="52.5" customHeight="1">
      <c r="A29" s="696"/>
      <c r="B29" s="703"/>
      <c r="C29" s="703"/>
      <c r="D29" s="700"/>
      <c r="E29" s="691"/>
      <c r="F29" s="691"/>
      <c r="G29" s="691"/>
      <c r="H29" s="691"/>
      <c r="I29" s="691"/>
      <c r="J29" s="693"/>
    </row>
    <row r="30" spans="1:10" s="429" customFormat="1">
      <c r="A30" s="428" t="s">
        <v>577</v>
      </c>
      <c r="B30" s="429">
        <v>55</v>
      </c>
      <c r="C30" s="429">
        <v>8</v>
      </c>
      <c r="D30" s="430">
        <f>'[2]СХС-1'!C5</f>
        <v>294000</v>
      </c>
      <c r="E30" s="430">
        <v>34600</v>
      </c>
      <c r="F30" s="430">
        <v>34700</v>
      </c>
      <c r="G30" s="430">
        <v>4900</v>
      </c>
      <c r="H30" s="430">
        <v>61700</v>
      </c>
      <c r="I30" s="430">
        <v>7500</v>
      </c>
      <c r="J30" s="431">
        <f>D30-E30-F30-G30-H30-I30</f>
        <v>150600</v>
      </c>
    </row>
    <row r="31" spans="1:10" s="429" customFormat="1">
      <c r="A31" s="432" t="s">
        <v>578</v>
      </c>
      <c r="B31" s="429">
        <v>37</v>
      </c>
      <c r="C31" s="429">
        <v>7</v>
      </c>
      <c r="D31" s="431">
        <f>'[2]СХС-1'!C6</f>
        <v>242000</v>
      </c>
      <c r="E31" s="431">
        <v>33000</v>
      </c>
      <c r="F31" s="431">
        <v>10000</v>
      </c>
      <c r="G31" s="431">
        <v>8500</v>
      </c>
      <c r="H31" s="431">
        <v>8500</v>
      </c>
      <c r="I31" s="431">
        <v>12000</v>
      </c>
      <c r="J31" s="431">
        <f t="shared" ref="J31:J44" si="0">D31-E31-F31-G31-H31-I31</f>
        <v>170000</v>
      </c>
    </row>
    <row r="32" spans="1:10" s="429" customFormat="1">
      <c r="A32" s="432" t="s">
        <v>579</v>
      </c>
      <c r="B32" s="429">
        <v>60</v>
      </c>
      <c r="C32" s="429">
        <v>5</v>
      </c>
      <c r="D32" s="431">
        <f>'[2]СХС-1'!C7</f>
        <v>241000</v>
      </c>
      <c r="E32" s="431">
        <v>10000</v>
      </c>
      <c r="F32" s="431">
        <v>95000</v>
      </c>
      <c r="G32" s="431">
        <v>4500</v>
      </c>
      <c r="H32" s="431">
        <v>15000</v>
      </c>
      <c r="I32" s="431">
        <v>11000</v>
      </c>
      <c r="J32" s="431">
        <f t="shared" si="0"/>
        <v>105500</v>
      </c>
    </row>
    <row r="33" spans="1:10" s="429" customFormat="1">
      <c r="A33" s="432" t="s">
        <v>580</v>
      </c>
      <c r="B33" s="429">
        <v>38</v>
      </c>
      <c r="C33" s="429">
        <v>2</v>
      </c>
      <c r="D33" s="431">
        <f>'[2]СХС-1'!C8</f>
        <v>162000</v>
      </c>
      <c r="E33" s="431">
        <v>0</v>
      </c>
      <c r="F33" s="431">
        <v>10500</v>
      </c>
      <c r="G33" s="431">
        <v>6000</v>
      </c>
      <c r="H33" s="431">
        <v>67600</v>
      </c>
      <c r="I33" s="431">
        <v>17500</v>
      </c>
      <c r="J33" s="431">
        <f t="shared" si="0"/>
        <v>60400</v>
      </c>
    </row>
    <row r="34" spans="1:10" s="429" customFormat="1">
      <c r="A34" s="432" t="s">
        <v>581</v>
      </c>
      <c r="B34" s="429">
        <v>29</v>
      </c>
      <c r="C34" s="429">
        <v>11</v>
      </c>
      <c r="D34" s="431">
        <f>'[2]СХС-1'!C9</f>
        <v>201000</v>
      </c>
      <c r="E34" s="431">
        <v>18500</v>
      </c>
      <c r="F34" s="431">
        <v>0</v>
      </c>
      <c r="G34" s="431">
        <v>12000</v>
      </c>
      <c r="H34" s="431">
        <v>37000</v>
      </c>
      <c r="I34" s="431">
        <v>0</v>
      </c>
      <c r="J34" s="431">
        <f t="shared" si="0"/>
        <v>133500</v>
      </c>
    </row>
    <row r="35" spans="1:10" s="429" customFormat="1">
      <c r="A35" s="432" t="s">
        <v>582</v>
      </c>
      <c r="B35" s="429">
        <v>47</v>
      </c>
      <c r="C35" s="429">
        <v>0</v>
      </c>
      <c r="D35" s="431">
        <f>'[2]СХС-1'!C10</f>
        <v>195000</v>
      </c>
      <c r="E35" s="431">
        <v>12500</v>
      </c>
      <c r="F35" s="431">
        <v>97000</v>
      </c>
      <c r="G35" s="431">
        <v>25600</v>
      </c>
      <c r="H35" s="431">
        <v>15500</v>
      </c>
      <c r="I35" s="431">
        <v>0</v>
      </c>
      <c r="J35" s="431">
        <f t="shared" si="0"/>
        <v>44400</v>
      </c>
    </row>
    <row r="36" spans="1:10" s="429" customFormat="1">
      <c r="A36" s="432" t="s">
        <v>583</v>
      </c>
      <c r="B36" s="429">
        <v>59</v>
      </c>
      <c r="C36" s="429">
        <v>77</v>
      </c>
      <c r="D36" s="431">
        <f>'[2]СХС-1'!C11</f>
        <v>266000</v>
      </c>
      <c r="E36" s="431">
        <v>68000</v>
      </c>
      <c r="F36" s="431">
        <v>60300</v>
      </c>
      <c r="G36" s="431">
        <v>3000</v>
      </c>
      <c r="H36" s="431">
        <v>19500</v>
      </c>
      <c r="I36" s="431">
        <v>9800</v>
      </c>
      <c r="J36" s="431">
        <f t="shared" si="0"/>
        <v>105400</v>
      </c>
    </row>
    <row r="37" spans="1:10" s="429" customFormat="1">
      <c r="A37" s="432" t="s">
        <v>584</v>
      </c>
      <c r="B37" s="429">
        <v>92</v>
      </c>
      <c r="C37" s="429">
        <v>41</v>
      </c>
      <c r="D37" s="431">
        <f>'[2]СХС-1'!C12</f>
        <v>208000</v>
      </c>
      <c r="E37" s="431">
        <v>48500</v>
      </c>
      <c r="F37" s="431">
        <v>64500</v>
      </c>
      <c r="G37" s="431">
        <v>0</v>
      </c>
      <c r="H37" s="431">
        <v>0</v>
      </c>
      <c r="I37" s="431">
        <v>4000</v>
      </c>
      <c r="J37" s="431">
        <f t="shared" si="0"/>
        <v>91000</v>
      </c>
    </row>
    <row r="38" spans="1:10" s="429" customFormat="1">
      <c r="A38" s="432" t="s">
        <v>585</v>
      </c>
      <c r="B38" s="429">
        <v>83</v>
      </c>
      <c r="C38" s="429">
        <v>34</v>
      </c>
      <c r="D38" s="431">
        <f>'[2]СХС-1'!C13</f>
        <v>275500</v>
      </c>
      <c r="E38" s="431">
        <v>0</v>
      </c>
      <c r="F38" s="431">
        <v>4000</v>
      </c>
      <c r="G38" s="431">
        <v>2000</v>
      </c>
      <c r="H38" s="431">
        <v>55000</v>
      </c>
      <c r="I38" s="431">
        <v>16000</v>
      </c>
      <c r="J38" s="431">
        <f t="shared" si="0"/>
        <v>198500</v>
      </c>
    </row>
    <row r="39" spans="1:10" s="429" customFormat="1">
      <c r="A39" s="432" t="s">
        <v>586</v>
      </c>
      <c r="B39" s="429">
        <v>59</v>
      </c>
      <c r="C39" s="429">
        <v>0</v>
      </c>
      <c r="D39" s="431">
        <f>'[2]СХС-1'!C14</f>
        <v>249000</v>
      </c>
      <c r="E39" s="431">
        <v>5000</v>
      </c>
      <c r="F39" s="431">
        <v>76500</v>
      </c>
      <c r="G39" s="431">
        <v>14400</v>
      </c>
      <c r="H39" s="431">
        <v>46000</v>
      </c>
      <c r="I39" s="431">
        <v>13500</v>
      </c>
      <c r="J39" s="431">
        <f t="shared" si="0"/>
        <v>93600</v>
      </c>
    </row>
    <row r="40" spans="1:10" s="429" customFormat="1">
      <c r="A40" s="432" t="s">
        <v>587</v>
      </c>
      <c r="B40" s="429">
        <v>49</v>
      </c>
      <c r="C40" s="429">
        <v>4</v>
      </c>
      <c r="D40" s="431">
        <f>'[2]СХС-1'!C15</f>
        <v>208000</v>
      </c>
      <c r="E40" s="431">
        <v>18500</v>
      </c>
      <c r="F40" s="431">
        <v>15000</v>
      </c>
      <c r="G40" s="431">
        <v>26000</v>
      </c>
      <c r="H40" s="431">
        <v>32000</v>
      </c>
      <c r="I40" s="431">
        <v>15500</v>
      </c>
      <c r="J40" s="431">
        <f t="shared" si="0"/>
        <v>101000</v>
      </c>
    </row>
    <row r="41" spans="1:10" s="429" customFormat="1">
      <c r="A41" s="432" t="s">
        <v>588</v>
      </c>
      <c r="B41" s="429">
        <v>61</v>
      </c>
      <c r="C41" s="429">
        <v>9</v>
      </c>
      <c r="D41" s="431">
        <f>'[2]СХС-1'!C16</f>
        <v>199000</v>
      </c>
      <c r="E41" s="431">
        <v>7000</v>
      </c>
      <c r="F41" s="431">
        <v>55000</v>
      </c>
      <c r="G41" s="431">
        <v>30500</v>
      </c>
      <c r="H41" s="431">
        <v>39000</v>
      </c>
      <c r="I41" s="431">
        <v>16000</v>
      </c>
      <c r="J41" s="431">
        <f t="shared" si="0"/>
        <v>51500</v>
      </c>
    </row>
    <row r="42" spans="1:10" s="429" customFormat="1">
      <c r="A42" s="432" t="s">
        <v>589</v>
      </c>
      <c r="B42" s="429">
        <v>55</v>
      </c>
      <c r="C42" s="429">
        <v>11</v>
      </c>
      <c r="D42" s="431">
        <f>'[2]СХС-1'!C17</f>
        <v>277000</v>
      </c>
      <c r="E42" s="431">
        <v>18000</v>
      </c>
      <c r="F42" s="431">
        <v>92000</v>
      </c>
      <c r="G42" s="431">
        <v>21500</v>
      </c>
      <c r="H42" s="431">
        <v>20300</v>
      </c>
      <c r="I42" s="431">
        <v>50000</v>
      </c>
      <c r="J42" s="431">
        <f t="shared" si="0"/>
        <v>75200</v>
      </c>
    </row>
    <row r="43" spans="1:10" s="429" customFormat="1">
      <c r="A43" s="432" t="s">
        <v>590</v>
      </c>
      <c r="B43" s="429">
        <v>201</v>
      </c>
      <c r="C43" s="429">
        <v>118</v>
      </c>
      <c r="D43" s="431">
        <f>'[2]СХС-1'!C18</f>
        <v>1442000</v>
      </c>
      <c r="E43" s="431">
        <v>125500</v>
      </c>
      <c r="F43" s="431">
        <v>364700</v>
      </c>
      <c r="G43" s="431">
        <v>57600</v>
      </c>
      <c r="H43" s="431">
        <v>245700</v>
      </c>
      <c r="I43" s="431">
        <v>126500</v>
      </c>
      <c r="J43" s="431">
        <f t="shared" si="0"/>
        <v>522000</v>
      </c>
    </row>
    <row r="44" spans="1:10" s="429" customFormat="1">
      <c r="A44" s="432" t="s">
        <v>591</v>
      </c>
      <c r="B44" s="429">
        <v>90</v>
      </c>
      <c r="C44" s="429">
        <v>12</v>
      </c>
      <c r="D44" s="431">
        <f>'[2]СХС-1'!C19</f>
        <v>317000</v>
      </c>
      <c r="E44" s="433">
        <v>35400</v>
      </c>
      <c r="F44" s="433">
        <v>85800</v>
      </c>
      <c r="G44" s="433">
        <v>6000</v>
      </c>
      <c r="H44" s="433">
        <v>7500</v>
      </c>
      <c r="I44" s="433">
        <v>1500</v>
      </c>
      <c r="J44" s="431">
        <f t="shared" si="0"/>
        <v>180800</v>
      </c>
    </row>
    <row r="45" spans="1:10">
      <c r="A45" s="434" t="s">
        <v>569</v>
      </c>
      <c r="B45" s="435">
        <f>SUM(B30:B44)</f>
        <v>1015</v>
      </c>
      <c r="C45" s="435">
        <f>SUM(C30:C44)</f>
        <v>339</v>
      </c>
      <c r="D45" s="436">
        <f t="shared" ref="D45:J45" si="1">SUM(D30:D44)</f>
        <v>4776500</v>
      </c>
      <c r="E45" s="436">
        <f t="shared" si="1"/>
        <v>434500</v>
      </c>
      <c r="F45" s="436">
        <f t="shared" si="1"/>
        <v>1065000</v>
      </c>
      <c r="G45" s="436">
        <f t="shared" si="1"/>
        <v>222500</v>
      </c>
      <c r="H45" s="436">
        <f t="shared" si="1"/>
        <v>670300</v>
      </c>
      <c r="I45" s="436">
        <f t="shared" si="1"/>
        <v>300800</v>
      </c>
      <c r="J45" s="436">
        <f t="shared" si="1"/>
        <v>2083400</v>
      </c>
    </row>
  </sheetData>
  <mergeCells count="14">
    <mergeCell ref="A25:J25"/>
    <mergeCell ref="I26:J26"/>
    <mergeCell ref="I28:I29"/>
    <mergeCell ref="J28:J29"/>
    <mergeCell ref="A27:A29"/>
    <mergeCell ref="B27:C27"/>
    <mergeCell ref="D27:D29"/>
    <mergeCell ref="E27:J27"/>
    <mergeCell ref="B28:B29"/>
    <mergeCell ref="C28:C29"/>
    <mergeCell ref="E28:E29"/>
    <mergeCell ref="F28:F29"/>
    <mergeCell ref="G28:G29"/>
    <mergeCell ref="H28:H29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workbookViewId="0">
      <selection activeCell="J17" sqref="J17"/>
    </sheetView>
  </sheetViews>
  <sheetFormatPr defaultRowHeight="14.25"/>
  <cols>
    <col min="1" max="1" width="18.5703125" style="438" customWidth="1"/>
    <col min="2" max="2" width="11.85546875" style="438" customWidth="1"/>
    <col min="3" max="3" width="10" style="438" customWidth="1"/>
    <col min="4" max="4" width="10.5703125" style="438" customWidth="1"/>
    <col min="5" max="5" width="9" style="438" customWidth="1"/>
    <col min="6" max="256" width="9.140625" style="438"/>
    <col min="257" max="257" width="18.5703125" style="438" customWidth="1"/>
    <col min="258" max="258" width="11.85546875" style="438" customWidth="1"/>
    <col min="259" max="259" width="10" style="438" customWidth="1"/>
    <col min="260" max="260" width="10.5703125" style="438" customWidth="1"/>
    <col min="261" max="261" width="9" style="438" customWidth="1"/>
    <col min="262" max="512" width="9.140625" style="438"/>
    <col min="513" max="513" width="18.5703125" style="438" customWidth="1"/>
    <col min="514" max="514" width="11.85546875" style="438" customWidth="1"/>
    <col min="515" max="515" width="10" style="438" customWidth="1"/>
    <col min="516" max="516" width="10.5703125" style="438" customWidth="1"/>
    <col min="517" max="517" width="9" style="438" customWidth="1"/>
    <col min="518" max="768" width="9.140625" style="438"/>
    <col min="769" max="769" width="18.5703125" style="438" customWidth="1"/>
    <col min="770" max="770" width="11.85546875" style="438" customWidth="1"/>
    <col min="771" max="771" width="10" style="438" customWidth="1"/>
    <col min="772" max="772" width="10.5703125" style="438" customWidth="1"/>
    <col min="773" max="773" width="9" style="438" customWidth="1"/>
    <col min="774" max="1024" width="9.140625" style="438"/>
    <col min="1025" max="1025" width="18.5703125" style="438" customWidth="1"/>
    <col min="1026" max="1026" width="11.85546875" style="438" customWidth="1"/>
    <col min="1027" max="1027" width="10" style="438" customWidth="1"/>
    <col min="1028" max="1028" width="10.5703125" style="438" customWidth="1"/>
    <col min="1029" max="1029" width="9" style="438" customWidth="1"/>
    <col min="1030" max="1280" width="9.140625" style="438"/>
    <col min="1281" max="1281" width="18.5703125" style="438" customWidth="1"/>
    <col min="1282" max="1282" width="11.85546875" style="438" customWidth="1"/>
    <col min="1283" max="1283" width="10" style="438" customWidth="1"/>
    <col min="1284" max="1284" width="10.5703125" style="438" customWidth="1"/>
    <col min="1285" max="1285" width="9" style="438" customWidth="1"/>
    <col min="1286" max="1536" width="9.140625" style="438"/>
    <col min="1537" max="1537" width="18.5703125" style="438" customWidth="1"/>
    <col min="1538" max="1538" width="11.85546875" style="438" customWidth="1"/>
    <col min="1539" max="1539" width="10" style="438" customWidth="1"/>
    <col min="1540" max="1540" width="10.5703125" style="438" customWidth="1"/>
    <col min="1541" max="1541" width="9" style="438" customWidth="1"/>
    <col min="1542" max="1792" width="9.140625" style="438"/>
    <col min="1793" max="1793" width="18.5703125" style="438" customWidth="1"/>
    <col min="1794" max="1794" width="11.85546875" style="438" customWidth="1"/>
    <col min="1795" max="1795" width="10" style="438" customWidth="1"/>
    <col min="1796" max="1796" width="10.5703125" style="438" customWidth="1"/>
    <col min="1797" max="1797" width="9" style="438" customWidth="1"/>
    <col min="1798" max="2048" width="9.140625" style="438"/>
    <col min="2049" max="2049" width="18.5703125" style="438" customWidth="1"/>
    <col min="2050" max="2050" width="11.85546875" style="438" customWidth="1"/>
    <col min="2051" max="2051" width="10" style="438" customWidth="1"/>
    <col min="2052" max="2052" width="10.5703125" style="438" customWidth="1"/>
    <col min="2053" max="2053" width="9" style="438" customWidth="1"/>
    <col min="2054" max="2304" width="9.140625" style="438"/>
    <col min="2305" max="2305" width="18.5703125" style="438" customWidth="1"/>
    <col min="2306" max="2306" width="11.85546875" style="438" customWidth="1"/>
    <col min="2307" max="2307" width="10" style="438" customWidth="1"/>
    <col min="2308" max="2308" width="10.5703125" style="438" customWidth="1"/>
    <col min="2309" max="2309" width="9" style="438" customWidth="1"/>
    <col min="2310" max="2560" width="9.140625" style="438"/>
    <col min="2561" max="2561" width="18.5703125" style="438" customWidth="1"/>
    <col min="2562" max="2562" width="11.85546875" style="438" customWidth="1"/>
    <col min="2563" max="2563" width="10" style="438" customWidth="1"/>
    <col min="2564" max="2564" width="10.5703125" style="438" customWidth="1"/>
    <col min="2565" max="2565" width="9" style="438" customWidth="1"/>
    <col min="2566" max="2816" width="9.140625" style="438"/>
    <col min="2817" max="2817" width="18.5703125" style="438" customWidth="1"/>
    <col min="2818" max="2818" width="11.85546875" style="438" customWidth="1"/>
    <col min="2819" max="2819" width="10" style="438" customWidth="1"/>
    <col min="2820" max="2820" width="10.5703125" style="438" customWidth="1"/>
    <col min="2821" max="2821" width="9" style="438" customWidth="1"/>
    <col min="2822" max="3072" width="9.140625" style="438"/>
    <col min="3073" max="3073" width="18.5703125" style="438" customWidth="1"/>
    <col min="3074" max="3074" width="11.85546875" style="438" customWidth="1"/>
    <col min="3075" max="3075" width="10" style="438" customWidth="1"/>
    <col min="3076" max="3076" width="10.5703125" style="438" customWidth="1"/>
    <col min="3077" max="3077" width="9" style="438" customWidth="1"/>
    <col min="3078" max="3328" width="9.140625" style="438"/>
    <col min="3329" max="3329" width="18.5703125" style="438" customWidth="1"/>
    <col min="3330" max="3330" width="11.85546875" style="438" customWidth="1"/>
    <col min="3331" max="3331" width="10" style="438" customWidth="1"/>
    <col min="3332" max="3332" width="10.5703125" style="438" customWidth="1"/>
    <col min="3333" max="3333" width="9" style="438" customWidth="1"/>
    <col min="3334" max="3584" width="9.140625" style="438"/>
    <col min="3585" max="3585" width="18.5703125" style="438" customWidth="1"/>
    <col min="3586" max="3586" width="11.85546875" style="438" customWidth="1"/>
    <col min="3587" max="3587" width="10" style="438" customWidth="1"/>
    <col min="3588" max="3588" width="10.5703125" style="438" customWidth="1"/>
    <col min="3589" max="3589" width="9" style="438" customWidth="1"/>
    <col min="3590" max="3840" width="9.140625" style="438"/>
    <col min="3841" max="3841" width="18.5703125" style="438" customWidth="1"/>
    <col min="3842" max="3842" width="11.85546875" style="438" customWidth="1"/>
    <col min="3843" max="3843" width="10" style="438" customWidth="1"/>
    <col min="3844" max="3844" width="10.5703125" style="438" customWidth="1"/>
    <col min="3845" max="3845" width="9" style="438" customWidth="1"/>
    <col min="3846" max="4096" width="9.140625" style="438"/>
    <col min="4097" max="4097" width="18.5703125" style="438" customWidth="1"/>
    <col min="4098" max="4098" width="11.85546875" style="438" customWidth="1"/>
    <col min="4099" max="4099" width="10" style="438" customWidth="1"/>
    <col min="4100" max="4100" width="10.5703125" style="438" customWidth="1"/>
    <col min="4101" max="4101" width="9" style="438" customWidth="1"/>
    <col min="4102" max="4352" width="9.140625" style="438"/>
    <col min="4353" max="4353" width="18.5703125" style="438" customWidth="1"/>
    <col min="4354" max="4354" width="11.85546875" style="438" customWidth="1"/>
    <col min="4355" max="4355" width="10" style="438" customWidth="1"/>
    <col min="4356" max="4356" width="10.5703125" style="438" customWidth="1"/>
    <col min="4357" max="4357" width="9" style="438" customWidth="1"/>
    <col min="4358" max="4608" width="9.140625" style="438"/>
    <col min="4609" max="4609" width="18.5703125" style="438" customWidth="1"/>
    <col min="4610" max="4610" width="11.85546875" style="438" customWidth="1"/>
    <col min="4611" max="4611" width="10" style="438" customWidth="1"/>
    <col min="4612" max="4612" width="10.5703125" style="438" customWidth="1"/>
    <col min="4613" max="4613" width="9" style="438" customWidth="1"/>
    <col min="4614" max="4864" width="9.140625" style="438"/>
    <col min="4865" max="4865" width="18.5703125" style="438" customWidth="1"/>
    <col min="4866" max="4866" width="11.85546875" style="438" customWidth="1"/>
    <col min="4867" max="4867" width="10" style="438" customWidth="1"/>
    <col min="4868" max="4868" width="10.5703125" style="438" customWidth="1"/>
    <col min="4869" max="4869" width="9" style="438" customWidth="1"/>
    <col min="4870" max="5120" width="9.140625" style="438"/>
    <col min="5121" max="5121" width="18.5703125" style="438" customWidth="1"/>
    <col min="5122" max="5122" width="11.85546875" style="438" customWidth="1"/>
    <col min="5123" max="5123" width="10" style="438" customWidth="1"/>
    <col min="5124" max="5124" width="10.5703125" style="438" customWidth="1"/>
    <col min="5125" max="5125" width="9" style="438" customWidth="1"/>
    <col min="5126" max="5376" width="9.140625" style="438"/>
    <col min="5377" max="5377" width="18.5703125" style="438" customWidth="1"/>
    <col min="5378" max="5378" width="11.85546875" style="438" customWidth="1"/>
    <col min="5379" max="5379" width="10" style="438" customWidth="1"/>
    <col min="5380" max="5380" width="10.5703125" style="438" customWidth="1"/>
    <col min="5381" max="5381" width="9" style="438" customWidth="1"/>
    <col min="5382" max="5632" width="9.140625" style="438"/>
    <col min="5633" max="5633" width="18.5703125" style="438" customWidth="1"/>
    <col min="5634" max="5634" width="11.85546875" style="438" customWidth="1"/>
    <col min="5635" max="5635" width="10" style="438" customWidth="1"/>
    <col min="5636" max="5636" width="10.5703125" style="438" customWidth="1"/>
    <col min="5637" max="5637" width="9" style="438" customWidth="1"/>
    <col min="5638" max="5888" width="9.140625" style="438"/>
    <col min="5889" max="5889" width="18.5703125" style="438" customWidth="1"/>
    <col min="5890" max="5890" width="11.85546875" style="438" customWidth="1"/>
    <col min="5891" max="5891" width="10" style="438" customWidth="1"/>
    <col min="5892" max="5892" width="10.5703125" style="438" customWidth="1"/>
    <col min="5893" max="5893" width="9" style="438" customWidth="1"/>
    <col min="5894" max="6144" width="9.140625" style="438"/>
    <col min="6145" max="6145" width="18.5703125" style="438" customWidth="1"/>
    <col min="6146" max="6146" width="11.85546875" style="438" customWidth="1"/>
    <col min="6147" max="6147" width="10" style="438" customWidth="1"/>
    <col min="6148" max="6148" width="10.5703125" style="438" customWidth="1"/>
    <col min="6149" max="6149" width="9" style="438" customWidth="1"/>
    <col min="6150" max="6400" width="9.140625" style="438"/>
    <col min="6401" max="6401" width="18.5703125" style="438" customWidth="1"/>
    <col min="6402" max="6402" width="11.85546875" style="438" customWidth="1"/>
    <col min="6403" max="6403" width="10" style="438" customWidth="1"/>
    <col min="6404" max="6404" width="10.5703125" style="438" customWidth="1"/>
    <col min="6405" max="6405" width="9" style="438" customWidth="1"/>
    <col min="6406" max="6656" width="9.140625" style="438"/>
    <col min="6657" max="6657" width="18.5703125" style="438" customWidth="1"/>
    <col min="6658" max="6658" width="11.85546875" style="438" customWidth="1"/>
    <col min="6659" max="6659" width="10" style="438" customWidth="1"/>
    <col min="6660" max="6660" width="10.5703125" style="438" customWidth="1"/>
    <col min="6661" max="6661" width="9" style="438" customWidth="1"/>
    <col min="6662" max="6912" width="9.140625" style="438"/>
    <col min="6913" max="6913" width="18.5703125" style="438" customWidth="1"/>
    <col min="6914" max="6914" width="11.85546875" style="438" customWidth="1"/>
    <col min="6915" max="6915" width="10" style="438" customWidth="1"/>
    <col min="6916" max="6916" width="10.5703125" style="438" customWidth="1"/>
    <col min="6917" max="6917" width="9" style="438" customWidth="1"/>
    <col min="6918" max="7168" width="9.140625" style="438"/>
    <col min="7169" max="7169" width="18.5703125" style="438" customWidth="1"/>
    <col min="7170" max="7170" width="11.85546875" style="438" customWidth="1"/>
    <col min="7171" max="7171" width="10" style="438" customWidth="1"/>
    <col min="7172" max="7172" width="10.5703125" style="438" customWidth="1"/>
    <col min="7173" max="7173" width="9" style="438" customWidth="1"/>
    <col min="7174" max="7424" width="9.140625" style="438"/>
    <col min="7425" max="7425" width="18.5703125" style="438" customWidth="1"/>
    <col min="7426" max="7426" width="11.85546875" style="438" customWidth="1"/>
    <col min="7427" max="7427" width="10" style="438" customWidth="1"/>
    <col min="7428" max="7428" width="10.5703125" style="438" customWidth="1"/>
    <col min="7429" max="7429" width="9" style="438" customWidth="1"/>
    <col min="7430" max="7680" width="9.140625" style="438"/>
    <col min="7681" max="7681" width="18.5703125" style="438" customWidth="1"/>
    <col min="7682" max="7682" width="11.85546875" style="438" customWidth="1"/>
    <col min="7683" max="7683" width="10" style="438" customWidth="1"/>
    <col min="7684" max="7684" width="10.5703125" style="438" customWidth="1"/>
    <col min="7685" max="7685" width="9" style="438" customWidth="1"/>
    <col min="7686" max="7936" width="9.140625" style="438"/>
    <col min="7937" max="7937" width="18.5703125" style="438" customWidth="1"/>
    <col min="7938" max="7938" width="11.85546875" style="438" customWidth="1"/>
    <col min="7939" max="7939" width="10" style="438" customWidth="1"/>
    <col min="7940" max="7940" width="10.5703125" style="438" customWidth="1"/>
    <col min="7941" max="7941" width="9" style="438" customWidth="1"/>
    <col min="7942" max="8192" width="9.140625" style="438"/>
    <col min="8193" max="8193" width="18.5703125" style="438" customWidth="1"/>
    <col min="8194" max="8194" width="11.85546875" style="438" customWidth="1"/>
    <col min="8195" max="8195" width="10" style="438" customWidth="1"/>
    <col min="8196" max="8196" width="10.5703125" style="438" customWidth="1"/>
    <col min="8197" max="8197" width="9" style="438" customWidth="1"/>
    <col min="8198" max="8448" width="9.140625" style="438"/>
    <col min="8449" max="8449" width="18.5703125" style="438" customWidth="1"/>
    <col min="8450" max="8450" width="11.85546875" style="438" customWidth="1"/>
    <col min="8451" max="8451" width="10" style="438" customWidth="1"/>
    <col min="8452" max="8452" width="10.5703125" style="438" customWidth="1"/>
    <col min="8453" max="8453" width="9" style="438" customWidth="1"/>
    <col min="8454" max="8704" width="9.140625" style="438"/>
    <col min="8705" max="8705" width="18.5703125" style="438" customWidth="1"/>
    <col min="8706" max="8706" width="11.85546875" style="438" customWidth="1"/>
    <col min="8707" max="8707" width="10" style="438" customWidth="1"/>
    <col min="8708" max="8708" width="10.5703125" style="438" customWidth="1"/>
    <col min="8709" max="8709" width="9" style="438" customWidth="1"/>
    <col min="8710" max="8960" width="9.140625" style="438"/>
    <col min="8961" max="8961" width="18.5703125" style="438" customWidth="1"/>
    <col min="8962" max="8962" width="11.85546875" style="438" customWidth="1"/>
    <col min="8963" max="8963" width="10" style="438" customWidth="1"/>
    <col min="8964" max="8964" width="10.5703125" style="438" customWidth="1"/>
    <col min="8965" max="8965" width="9" style="438" customWidth="1"/>
    <col min="8966" max="9216" width="9.140625" style="438"/>
    <col min="9217" max="9217" width="18.5703125" style="438" customWidth="1"/>
    <col min="9218" max="9218" width="11.85546875" style="438" customWidth="1"/>
    <col min="9219" max="9219" width="10" style="438" customWidth="1"/>
    <col min="9220" max="9220" width="10.5703125" style="438" customWidth="1"/>
    <col min="9221" max="9221" width="9" style="438" customWidth="1"/>
    <col min="9222" max="9472" width="9.140625" style="438"/>
    <col min="9473" max="9473" width="18.5703125" style="438" customWidth="1"/>
    <col min="9474" max="9474" width="11.85546875" style="438" customWidth="1"/>
    <col min="9475" max="9475" width="10" style="438" customWidth="1"/>
    <col min="9476" max="9476" width="10.5703125" style="438" customWidth="1"/>
    <col min="9477" max="9477" width="9" style="438" customWidth="1"/>
    <col min="9478" max="9728" width="9.140625" style="438"/>
    <col min="9729" max="9729" width="18.5703125" style="438" customWidth="1"/>
    <col min="9730" max="9730" width="11.85546875" style="438" customWidth="1"/>
    <col min="9731" max="9731" width="10" style="438" customWidth="1"/>
    <col min="9732" max="9732" width="10.5703125" style="438" customWidth="1"/>
    <col min="9733" max="9733" width="9" style="438" customWidth="1"/>
    <col min="9734" max="9984" width="9.140625" style="438"/>
    <col min="9985" max="9985" width="18.5703125" style="438" customWidth="1"/>
    <col min="9986" max="9986" width="11.85546875" style="438" customWidth="1"/>
    <col min="9987" max="9987" width="10" style="438" customWidth="1"/>
    <col min="9988" max="9988" width="10.5703125" style="438" customWidth="1"/>
    <col min="9989" max="9989" width="9" style="438" customWidth="1"/>
    <col min="9990" max="10240" width="9.140625" style="438"/>
    <col min="10241" max="10241" width="18.5703125" style="438" customWidth="1"/>
    <col min="10242" max="10242" width="11.85546875" style="438" customWidth="1"/>
    <col min="10243" max="10243" width="10" style="438" customWidth="1"/>
    <col min="10244" max="10244" width="10.5703125" style="438" customWidth="1"/>
    <col min="10245" max="10245" width="9" style="438" customWidth="1"/>
    <col min="10246" max="10496" width="9.140625" style="438"/>
    <col min="10497" max="10497" width="18.5703125" style="438" customWidth="1"/>
    <col min="10498" max="10498" width="11.85546875" style="438" customWidth="1"/>
    <col min="10499" max="10499" width="10" style="438" customWidth="1"/>
    <col min="10500" max="10500" width="10.5703125" style="438" customWidth="1"/>
    <col min="10501" max="10501" width="9" style="438" customWidth="1"/>
    <col min="10502" max="10752" width="9.140625" style="438"/>
    <col min="10753" max="10753" width="18.5703125" style="438" customWidth="1"/>
    <col min="10754" max="10754" width="11.85546875" style="438" customWidth="1"/>
    <col min="10755" max="10755" width="10" style="438" customWidth="1"/>
    <col min="10756" max="10756" width="10.5703125" style="438" customWidth="1"/>
    <col min="10757" max="10757" width="9" style="438" customWidth="1"/>
    <col min="10758" max="11008" width="9.140625" style="438"/>
    <col min="11009" max="11009" width="18.5703125" style="438" customWidth="1"/>
    <col min="11010" max="11010" width="11.85546875" style="438" customWidth="1"/>
    <col min="11011" max="11011" width="10" style="438" customWidth="1"/>
    <col min="11012" max="11012" width="10.5703125" style="438" customWidth="1"/>
    <col min="11013" max="11013" width="9" style="438" customWidth="1"/>
    <col min="11014" max="11264" width="9.140625" style="438"/>
    <col min="11265" max="11265" width="18.5703125" style="438" customWidth="1"/>
    <col min="11266" max="11266" width="11.85546875" style="438" customWidth="1"/>
    <col min="11267" max="11267" width="10" style="438" customWidth="1"/>
    <col min="11268" max="11268" width="10.5703125" style="438" customWidth="1"/>
    <col min="11269" max="11269" width="9" style="438" customWidth="1"/>
    <col min="11270" max="11520" width="9.140625" style="438"/>
    <col min="11521" max="11521" width="18.5703125" style="438" customWidth="1"/>
    <col min="11522" max="11522" width="11.85546875" style="438" customWidth="1"/>
    <col min="11523" max="11523" width="10" style="438" customWidth="1"/>
    <col min="11524" max="11524" width="10.5703125" style="438" customWidth="1"/>
    <col min="11525" max="11525" width="9" style="438" customWidth="1"/>
    <col min="11526" max="11776" width="9.140625" style="438"/>
    <col min="11777" max="11777" width="18.5703125" style="438" customWidth="1"/>
    <col min="11778" max="11778" width="11.85546875" style="438" customWidth="1"/>
    <col min="11779" max="11779" width="10" style="438" customWidth="1"/>
    <col min="11780" max="11780" width="10.5703125" style="438" customWidth="1"/>
    <col min="11781" max="11781" width="9" style="438" customWidth="1"/>
    <col min="11782" max="12032" width="9.140625" style="438"/>
    <col min="12033" max="12033" width="18.5703125" style="438" customWidth="1"/>
    <col min="12034" max="12034" width="11.85546875" style="438" customWidth="1"/>
    <col min="12035" max="12035" width="10" style="438" customWidth="1"/>
    <col min="12036" max="12036" width="10.5703125" style="438" customWidth="1"/>
    <col min="12037" max="12037" width="9" style="438" customWidth="1"/>
    <col min="12038" max="12288" width="9.140625" style="438"/>
    <col min="12289" max="12289" width="18.5703125" style="438" customWidth="1"/>
    <col min="12290" max="12290" width="11.85546875" style="438" customWidth="1"/>
    <col min="12291" max="12291" width="10" style="438" customWidth="1"/>
    <col min="12292" max="12292" width="10.5703125" style="438" customWidth="1"/>
    <col min="12293" max="12293" width="9" style="438" customWidth="1"/>
    <col min="12294" max="12544" width="9.140625" style="438"/>
    <col min="12545" max="12545" width="18.5703125" style="438" customWidth="1"/>
    <col min="12546" max="12546" width="11.85546875" style="438" customWidth="1"/>
    <col min="12547" max="12547" width="10" style="438" customWidth="1"/>
    <col min="12548" max="12548" width="10.5703125" style="438" customWidth="1"/>
    <col min="12549" max="12549" width="9" style="438" customWidth="1"/>
    <col min="12550" max="12800" width="9.140625" style="438"/>
    <col min="12801" max="12801" width="18.5703125" style="438" customWidth="1"/>
    <col min="12802" max="12802" width="11.85546875" style="438" customWidth="1"/>
    <col min="12803" max="12803" width="10" style="438" customWidth="1"/>
    <col min="12804" max="12804" width="10.5703125" style="438" customWidth="1"/>
    <col min="12805" max="12805" width="9" style="438" customWidth="1"/>
    <col min="12806" max="13056" width="9.140625" style="438"/>
    <col min="13057" max="13057" width="18.5703125" style="438" customWidth="1"/>
    <col min="13058" max="13058" width="11.85546875" style="438" customWidth="1"/>
    <col min="13059" max="13059" width="10" style="438" customWidth="1"/>
    <col min="13060" max="13060" width="10.5703125" style="438" customWidth="1"/>
    <col min="13061" max="13061" width="9" style="438" customWidth="1"/>
    <col min="13062" max="13312" width="9.140625" style="438"/>
    <col min="13313" max="13313" width="18.5703125" style="438" customWidth="1"/>
    <col min="13314" max="13314" width="11.85546875" style="438" customWidth="1"/>
    <col min="13315" max="13315" width="10" style="438" customWidth="1"/>
    <col min="13316" max="13316" width="10.5703125" style="438" customWidth="1"/>
    <col min="13317" max="13317" width="9" style="438" customWidth="1"/>
    <col min="13318" max="13568" width="9.140625" style="438"/>
    <col min="13569" max="13569" width="18.5703125" style="438" customWidth="1"/>
    <col min="13570" max="13570" width="11.85546875" style="438" customWidth="1"/>
    <col min="13571" max="13571" width="10" style="438" customWidth="1"/>
    <col min="13572" max="13572" width="10.5703125" style="438" customWidth="1"/>
    <col min="13573" max="13573" width="9" style="438" customWidth="1"/>
    <col min="13574" max="13824" width="9.140625" style="438"/>
    <col min="13825" max="13825" width="18.5703125" style="438" customWidth="1"/>
    <col min="13826" max="13826" width="11.85546875" style="438" customWidth="1"/>
    <col min="13827" max="13827" width="10" style="438" customWidth="1"/>
    <col min="13828" max="13828" width="10.5703125" style="438" customWidth="1"/>
    <col min="13829" max="13829" width="9" style="438" customWidth="1"/>
    <col min="13830" max="14080" width="9.140625" style="438"/>
    <col min="14081" max="14081" width="18.5703125" style="438" customWidth="1"/>
    <col min="14082" max="14082" width="11.85546875" style="438" customWidth="1"/>
    <col min="14083" max="14083" width="10" style="438" customWidth="1"/>
    <col min="14084" max="14084" width="10.5703125" style="438" customWidth="1"/>
    <col min="14085" max="14085" width="9" style="438" customWidth="1"/>
    <col min="14086" max="14336" width="9.140625" style="438"/>
    <col min="14337" max="14337" width="18.5703125" style="438" customWidth="1"/>
    <col min="14338" max="14338" width="11.85546875" style="438" customWidth="1"/>
    <col min="14339" max="14339" width="10" style="438" customWidth="1"/>
    <col min="14340" max="14340" width="10.5703125" style="438" customWidth="1"/>
    <col min="14341" max="14341" width="9" style="438" customWidth="1"/>
    <col min="14342" max="14592" width="9.140625" style="438"/>
    <col min="14593" max="14593" width="18.5703125" style="438" customWidth="1"/>
    <col min="14594" max="14594" width="11.85546875" style="438" customWidth="1"/>
    <col min="14595" max="14595" width="10" style="438" customWidth="1"/>
    <col min="14596" max="14596" width="10.5703125" style="438" customWidth="1"/>
    <col min="14597" max="14597" width="9" style="438" customWidth="1"/>
    <col min="14598" max="14848" width="9.140625" style="438"/>
    <col min="14849" max="14849" width="18.5703125" style="438" customWidth="1"/>
    <col min="14850" max="14850" width="11.85546875" style="438" customWidth="1"/>
    <col min="14851" max="14851" width="10" style="438" customWidth="1"/>
    <col min="14852" max="14852" width="10.5703125" style="438" customWidth="1"/>
    <col min="14853" max="14853" width="9" style="438" customWidth="1"/>
    <col min="14854" max="15104" width="9.140625" style="438"/>
    <col min="15105" max="15105" width="18.5703125" style="438" customWidth="1"/>
    <col min="15106" max="15106" width="11.85546875" style="438" customWidth="1"/>
    <col min="15107" max="15107" width="10" style="438" customWidth="1"/>
    <col min="15108" max="15108" width="10.5703125" style="438" customWidth="1"/>
    <col min="15109" max="15109" width="9" style="438" customWidth="1"/>
    <col min="15110" max="15360" width="9.140625" style="438"/>
    <col min="15361" max="15361" width="18.5703125" style="438" customWidth="1"/>
    <col min="15362" max="15362" width="11.85546875" style="438" customWidth="1"/>
    <col min="15363" max="15363" width="10" style="438" customWidth="1"/>
    <col min="15364" max="15364" width="10.5703125" style="438" customWidth="1"/>
    <col min="15365" max="15365" width="9" style="438" customWidth="1"/>
    <col min="15366" max="15616" width="9.140625" style="438"/>
    <col min="15617" max="15617" width="18.5703125" style="438" customWidth="1"/>
    <col min="15618" max="15618" width="11.85546875" style="438" customWidth="1"/>
    <col min="15619" max="15619" width="10" style="438" customWidth="1"/>
    <col min="15620" max="15620" width="10.5703125" style="438" customWidth="1"/>
    <col min="15621" max="15621" width="9" style="438" customWidth="1"/>
    <col min="15622" max="15872" width="9.140625" style="438"/>
    <col min="15873" max="15873" width="18.5703125" style="438" customWidth="1"/>
    <col min="15874" max="15874" width="11.85546875" style="438" customWidth="1"/>
    <col min="15875" max="15875" width="10" style="438" customWidth="1"/>
    <col min="15876" max="15876" width="10.5703125" style="438" customWidth="1"/>
    <col min="15877" max="15877" width="9" style="438" customWidth="1"/>
    <col min="15878" max="16128" width="9.140625" style="438"/>
    <col min="16129" max="16129" width="18.5703125" style="438" customWidth="1"/>
    <col min="16130" max="16130" width="11.85546875" style="438" customWidth="1"/>
    <col min="16131" max="16131" width="10" style="438" customWidth="1"/>
    <col min="16132" max="16132" width="10.5703125" style="438" customWidth="1"/>
    <col min="16133" max="16133" width="9" style="438" customWidth="1"/>
    <col min="16134" max="16384" width="9.140625" style="438"/>
  </cols>
  <sheetData>
    <row r="2" spans="1:5">
      <c r="A2" s="707" t="s">
        <v>605</v>
      </c>
      <c r="B2" s="707"/>
      <c r="C2" s="707"/>
      <c r="D2" s="707"/>
      <c r="E2" s="707"/>
    </row>
    <row r="4" spans="1:5">
      <c r="C4" s="708" t="s">
        <v>483</v>
      </c>
      <c r="D4" s="708"/>
    </row>
    <row r="5" spans="1:5" ht="28.5">
      <c r="A5" s="439" t="s">
        <v>606</v>
      </c>
      <c r="B5" s="439" t="s">
        <v>607</v>
      </c>
      <c r="C5" s="439" t="s">
        <v>608</v>
      </c>
      <c r="D5" s="439" t="s">
        <v>609</v>
      </c>
      <c r="E5" s="439" t="s">
        <v>71</v>
      </c>
    </row>
    <row r="6" spans="1:5">
      <c r="A6" s="440" t="s">
        <v>610</v>
      </c>
      <c r="B6" s="439" t="s">
        <v>611</v>
      </c>
      <c r="C6" s="441">
        <v>0</v>
      </c>
      <c r="D6" s="441">
        <v>0</v>
      </c>
      <c r="E6" s="441">
        <v>0</v>
      </c>
    </row>
    <row r="7" spans="1:5">
      <c r="A7" s="440" t="s">
        <v>612</v>
      </c>
      <c r="B7" s="439" t="s">
        <v>613</v>
      </c>
      <c r="C7" s="439">
        <v>0</v>
      </c>
      <c r="D7" s="439">
        <v>0</v>
      </c>
      <c r="E7" s="441">
        <v>0</v>
      </c>
    </row>
    <row r="8" spans="1:5">
      <c r="A8" s="440" t="s">
        <v>614</v>
      </c>
      <c r="B8" s="439" t="s">
        <v>615</v>
      </c>
      <c r="C8" s="442">
        <v>6471.5</v>
      </c>
      <c r="D8" s="442">
        <v>3777.1</v>
      </c>
      <c r="E8" s="441">
        <f>D8/C8*100</f>
        <v>58.365139457621886</v>
      </c>
    </row>
    <row r="9" spans="1:5">
      <c r="A9" s="440" t="s">
        <v>616</v>
      </c>
      <c r="B9" s="439" t="s">
        <v>617</v>
      </c>
      <c r="C9" s="439">
        <v>15.8</v>
      </c>
      <c r="D9" s="439">
        <v>10.56</v>
      </c>
      <c r="E9" s="441">
        <f>D9/C9*100</f>
        <v>66.835443037974684</v>
      </c>
    </row>
    <row r="10" spans="1:5">
      <c r="A10" s="440" t="s">
        <v>99</v>
      </c>
      <c r="B10" s="439" t="s">
        <v>179</v>
      </c>
      <c r="C10" s="439">
        <v>30295.8</v>
      </c>
      <c r="D10" s="439">
        <v>12145.6</v>
      </c>
      <c r="E10" s="441">
        <f>D10/C10*100</f>
        <v>40.090045484852688</v>
      </c>
    </row>
    <row r="12" spans="1:5">
      <c r="B12" s="443"/>
      <c r="C12" s="443"/>
      <c r="D12" s="443"/>
      <c r="E12" s="443"/>
    </row>
    <row r="13" spans="1:5" ht="14.25" customHeight="1">
      <c r="A13" s="707" t="s">
        <v>618</v>
      </c>
      <c r="B13" s="707"/>
      <c r="C13" s="707"/>
      <c r="D13" s="707"/>
      <c r="E13" s="707"/>
    </row>
    <row r="15" spans="1:5" ht="28.5">
      <c r="A15" s="439" t="s">
        <v>3</v>
      </c>
      <c r="B15" s="439" t="s">
        <v>619</v>
      </c>
      <c r="C15" s="439" t="s">
        <v>620</v>
      </c>
      <c r="D15" s="439" t="s">
        <v>621</v>
      </c>
      <c r="E15" s="439" t="s">
        <v>71</v>
      </c>
    </row>
    <row r="16" spans="1:5">
      <c r="A16" s="440" t="s">
        <v>622</v>
      </c>
      <c r="B16" s="439" t="s">
        <v>179</v>
      </c>
      <c r="C16" s="439">
        <v>142903.4</v>
      </c>
      <c r="D16" s="439">
        <v>164675.29999999999</v>
      </c>
      <c r="E16" s="441">
        <f>D16/C16*100</f>
        <v>115.2353967785231</v>
      </c>
    </row>
    <row r="17" spans="1:5">
      <c r="A17" s="440" t="s">
        <v>623</v>
      </c>
      <c r="B17" s="439" t="s">
        <v>179</v>
      </c>
      <c r="C17" s="439">
        <v>49395.3</v>
      </c>
      <c r="D17" s="439">
        <v>46016</v>
      </c>
      <c r="E17" s="441">
        <f>D17/C17*100</f>
        <v>93.158660844250363</v>
      </c>
    </row>
    <row r="18" spans="1:5">
      <c r="A18" s="440" t="s">
        <v>624</v>
      </c>
      <c r="B18" s="439" t="s">
        <v>625</v>
      </c>
      <c r="C18" s="439">
        <v>701</v>
      </c>
      <c r="D18" s="439">
        <v>706</v>
      </c>
      <c r="E18" s="441">
        <f>D18/C18*100</f>
        <v>100.71326676176891</v>
      </c>
    </row>
    <row r="19" spans="1:5" ht="42.75">
      <c r="A19" s="440" t="s">
        <v>626</v>
      </c>
      <c r="B19" s="439" t="s">
        <v>625</v>
      </c>
      <c r="C19" s="439">
        <v>8380</v>
      </c>
      <c r="D19" s="439">
        <v>4674</v>
      </c>
      <c r="E19" s="441">
        <f>D19/C19*100</f>
        <v>55.775656324582336</v>
      </c>
    </row>
  </sheetData>
  <mergeCells count="3">
    <mergeCell ref="A2:E2"/>
    <mergeCell ref="C4:D4"/>
    <mergeCell ref="A13:E1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Y21" sqref="Y21"/>
    </sheetView>
  </sheetViews>
  <sheetFormatPr defaultRowHeight="15"/>
  <cols>
    <col min="1" max="1" width="3.7109375" customWidth="1"/>
    <col min="2" max="2" width="6" style="453" customWidth="1"/>
    <col min="3" max="3" width="6.7109375" style="453" customWidth="1"/>
    <col min="4" max="4" width="6.85546875" style="453" customWidth="1"/>
    <col min="5" max="5" width="9" style="453" customWidth="1"/>
    <col min="6" max="7" width="6.42578125" style="453" customWidth="1"/>
    <col min="8" max="8" width="4.42578125" style="453" customWidth="1"/>
    <col min="9" max="10" width="5.28515625" style="453" customWidth="1"/>
    <col min="11" max="11" width="5.85546875" style="453" customWidth="1"/>
    <col min="12" max="12" width="6.28515625" style="453" customWidth="1"/>
    <col min="13" max="13" width="4.28515625" style="453" customWidth="1"/>
    <col min="14" max="16" width="3.28515625" style="453" customWidth="1"/>
    <col min="17" max="18" width="4.28515625" style="453" customWidth="1"/>
    <col min="19" max="19" width="5" style="453" customWidth="1"/>
    <col min="20" max="20" width="4.28515625" customWidth="1"/>
    <col min="257" max="257" width="3.7109375" customWidth="1"/>
    <col min="258" max="258" width="6" customWidth="1"/>
    <col min="259" max="259" width="6.7109375" customWidth="1"/>
    <col min="260" max="260" width="6.85546875" customWidth="1"/>
    <col min="261" max="261" width="9" customWidth="1"/>
    <col min="262" max="263" width="6.42578125" customWidth="1"/>
    <col min="264" max="264" width="4.42578125" customWidth="1"/>
    <col min="265" max="266" width="5.28515625" customWidth="1"/>
    <col min="267" max="267" width="5.85546875" customWidth="1"/>
    <col min="268" max="268" width="6.28515625" customWidth="1"/>
    <col min="269" max="269" width="4.28515625" customWidth="1"/>
    <col min="270" max="272" width="3.28515625" customWidth="1"/>
    <col min="273" max="274" width="4.28515625" customWidth="1"/>
    <col min="275" max="275" width="5" customWidth="1"/>
    <col min="276" max="276" width="4.28515625" customWidth="1"/>
    <col min="513" max="513" width="3.7109375" customWidth="1"/>
    <col min="514" max="514" width="6" customWidth="1"/>
    <col min="515" max="515" width="6.7109375" customWidth="1"/>
    <col min="516" max="516" width="6.85546875" customWidth="1"/>
    <col min="517" max="517" width="9" customWidth="1"/>
    <col min="518" max="519" width="6.42578125" customWidth="1"/>
    <col min="520" max="520" width="4.42578125" customWidth="1"/>
    <col min="521" max="522" width="5.28515625" customWidth="1"/>
    <col min="523" max="523" width="5.85546875" customWidth="1"/>
    <col min="524" max="524" width="6.28515625" customWidth="1"/>
    <col min="525" max="525" width="4.28515625" customWidth="1"/>
    <col min="526" max="528" width="3.28515625" customWidth="1"/>
    <col min="529" max="530" width="4.28515625" customWidth="1"/>
    <col min="531" max="531" width="5" customWidth="1"/>
    <col min="532" max="532" width="4.28515625" customWidth="1"/>
    <col min="769" max="769" width="3.7109375" customWidth="1"/>
    <col min="770" max="770" width="6" customWidth="1"/>
    <col min="771" max="771" width="6.7109375" customWidth="1"/>
    <col min="772" max="772" width="6.85546875" customWidth="1"/>
    <col min="773" max="773" width="9" customWidth="1"/>
    <col min="774" max="775" width="6.42578125" customWidth="1"/>
    <col min="776" max="776" width="4.42578125" customWidth="1"/>
    <col min="777" max="778" width="5.28515625" customWidth="1"/>
    <col min="779" max="779" width="5.85546875" customWidth="1"/>
    <col min="780" max="780" width="6.28515625" customWidth="1"/>
    <col min="781" max="781" width="4.28515625" customWidth="1"/>
    <col min="782" max="784" width="3.28515625" customWidth="1"/>
    <col min="785" max="786" width="4.28515625" customWidth="1"/>
    <col min="787" max="787" width="5" customWidth="1"/>
    <col min="788" max="788" width="4.28515625" customWidth="1"/>
    <col min="1025" max="1025" width="3.7109375" customWidth="1"/>
    <col min="1026" max="1026" width="6" customWidth="1"/>
    <col min="1027" max="1027" width="6.7109375" customWidth="1"/>
    <col min="1028" max="1028" width="6.85546875" customWidth="1"/>
    <col min="1029" max="1029" width="9" customWidth="1"/>
    <col min="1030" max="1031" width="6.42578125" customWidth="1"/>
    <col min="1032" max="1032" width="4.42578125" customWidth="1"/>
    <col min="1033" max="1034" width="5.28515625" customWidth="1"/>
    <col min="1035" max="1035" width="5.85546875" customWidth="1"/>
    <col min="1036" max="1036" width="6.28515625" customWidth="1"/>
    <col min="1037" max="1037" width="4.28515625" customWidth="1"/>
    <col min="1038" max="1040" width="3.28515625" customWidth="1"/>
    <col min="1041" max="1042" width="4.28515625" customWidth="1"/>
    <col min="1043" max="1043" width="5" customWidth="1"/>
    <col min="1044" max="1044" width="4.28515625" customWidth="1"/>
    <col min="1281" max="1281" width="3.7109375" customWidth="1"/>
    <col min="1282" max="1282" width="6" customWidth="1"/>
    <col min="1283" max="1283" width="6.7109375" customWidth="1"/>
    <col min="1284" max="1284" width="6.85546875" customWidth="1"/>
    <col min="1285" max="1285" width="9" customWidth="1"/>
    <col min="1286" max="1287" width="6.42578125" customWidth="1"/>
    <col min="1288" max="1288" width="4.42578125" customWidth="1"/>
    <col min="1289" max="1290" width="5.28515625" customWidth="1"/>
    <col min="1291" max="1291" width="5.85546875" customWidth="1"/>
    <col min="1292" max="1292" width="6.28515625" customWidth="1"/>
    <col min="1293" max="1293" width="4.28515625" customWidth="1"/>
    <col min="1294" max="1296" width="3.28515625" customWidth="1"/>
    <col min="1297" max="1298" width="4.28515625" customWidth="1"/>
    <col min="1299" max="1299" width="5" customWidth="1"/>
    <col min="1300" max="1300" width="4.28515625" customWidth="1"/>
    <col min="1537" max="1537" width="3.7109375" customWidth="1"/>
    <col min="1538" max="1538" width="6" customWidth="1"/>
    <col min="1539" max="1539" width="6.7109375" customWidth="1"/>
    <col min="1540" max="1540" width="6.85546875" customWidth="1"/>
    <col min="1541" max="1541" width="9" customWidth="1"/>
    <col min="1542" max="1543" width="6.42578125" customWidth="1"/>
    <col min="1544" max="1544" width="4.42578125" customWidth="1"/>
    <col min="1545" max="1546" width="5.28515625" customWidth="1"/>
    <col min="1547" max="1547" width="5.85546875" customWidth="1"/>
    <col min="1548" max="1548" width="6.28515625" customWidth="1"/>
    <col min="1549" max="1549" width="4.28515625" customWidth="1"/>
    <col min="1550" max="1552" width="3.28515625" customWidth="1"/>
    <col min="1553" max="1554" width="4.28515625" customWidth="1"/>
    <col min="1555" max="1555" width="5" customWidth="1"/>
    <col min="1556" max="1556" width="4.28515625" customWidth="1"/>
    <col min="1793" max="1793" width="3.7109375" customWidth="1"/>
    <col min="1794" max="1794" width="6" customWidth="1"/>
    <col min="1795" max="1795" width="6.7109375" customWidth="1"/>
    <col min="1796" max="1796" width="6.85546875" customWidth="1"/>
    <col min="1797" max="1797" width="9" customWidth="1"/>
    <col min="1798" max="1799" width="6.42578125" customWidth="1"/>
    <col min="1800" max="1800" width="4.42578125" customWidth="1"/>
    <col min="1801" max="1802" width="5.28515625" customWidth="1"/>
    <col min="1803" max="1803" width="5.85546875" customWidth="1"/>
    <col min="1804" max="1804" width="6.28515625" customWidth="1"/>
    <col min="1805" max="1805" width="4.28515625" customWidth="1"/>
    <col min="1806" max="1808" width="3.28515625" customWidth="1"/>
    <col min="1809" max="1810" width="4.28515625" customWidth="1"/>
    <col min="1811" max="1811" width="5" customWidth="1"/>
    <col min="1812" max="1812" width="4.28515625" customWidth="1"/>
    <col min="2049" max="2049" width="3.7109375" customWidth="1"/>
    <col min="2050" max="2050" width="6" customWidth="1"/>
    <col min="2051" max="2051" width="6.7109375" customWidth="1"/>
    <col min="2052" max="2052" width="6.85546875" customWidth="1"/>
    <col min="2053" max="2053" width="9" customWidth="1"/>
    <col min="2054" max="2055" width="6.42578125" customWidth="1"/>
    <col min="2056" max="2056" width="4.42578125" customWidth="1"/>
    <col min="2057" max="2058" width="5.28515625" customWidth="1"/>
    <col min="2059" max="2059" width="5.85546875" customWidth="1"/>
    <col min="2060" max="2060" width="6.28515625" customWidth="1"/>
    <col min="2061" max="2061" width="4.28515625" customWidth="1"/>
    <col min="2062" max="2064" width="3.28515625" customWidth="1"/>
    <col min="2065" max="2066" width="4.28515625" customWidth="1"/>
    <col min="2067" max="2067" width="5" customWidth="1"/>
    <col min="2068" max="2068" width="4.28515625" customWidth="1"/>
    <col min="2305" max="2305" width="3.7109375" customWidth="1"/>
    <col min="2306" max="2306" width="6" customWidth="1"/>
    <col min="2307" max="2307" width="6.7109375" customWidth="1"/>
    <col min="2308" max="2308" width="6.85546875" customWidth="1"/>
    <col min="2309" max="2309" width="9" customWidth="1"/>
    <col min="2310" max="2311" width="6.42578125" customWidth="1"/>
    <col min="2312" max="2312" width="4.42578125" customWidth="1"/>
    <col min="2313" max="2314" width="5.28515625" customWidth="1"/>
    <col min="2315" max="2315" width="5.85546875" customWidth="1"/>
    <col min="2316" max="2316" width="6.28515625" customWidth="1"/>
    <col min="2317" max="2317" width="4.28515625" customWidth="1"/>
    <col min="2318" max="2320" width="3.28515625" customWidth="1"/>
    <col min="2321" max="2322" width="4.28515625" customWidth="1"/>
    <col min="2323" max="2323" width="5" customWidth="1"/>
    <col min="2324" max="2324" width="4.28515625" customWidth="1"/>
    <col min="2561" max="2561" width="3.7109375" customWidth="1"/>
    <col min="2562" max="2562" width="6" customWidth="1"/>
    <col min="2563" max="2563" width="6.7109375" customWidth="1"/>
    <col min="2564" max="2564" width="6.85546875" customWidth="1"/>
    <col min="2565" max="2565" width="9" customWidth="1"/>
    <col min="2566" max="2567" width="6.42578125" customWidth="1"/>
    <col min="2568" max="2568" width="4.42578125" customWidth="1"/>
    <col min="2569" max="2570" width="5.28515625" customWidth="1"/>
    <col min="2571" max="2571" width="5.85546875" customWidth="1"/>
    <col min="2572" max="2572" width="6.28515625" customWidth="1"/>
    <col min="2573" max="2573" width="4.28515625" customWidth="1"/>
    <col min="2574" max="2576" width="3.28515625" customWidth="1"/>
    <col min="2577" max="2578" width="4.28515625" customWidth="1"/>
    <col min="2579" max="2579" width="5" customWidth="1"/>
    <col min="2580" max="2580" width="4.28515625" customWidth="1"/>
    <col min="2817" max="2817" width="3.7109375" customWidth="1"/>
    <col min="2818" max="2818" width="6" customWidth="1"/>
    <col min="2819" max="2819" width="6.7109375" customWidth="1"/>
    <col min="2820" max="2820" width="6.85546875" customWidth="1"/>
    <col min="2821" max="2821" width="9" customWidth="1"/>
    <col min="2822" max="2823" width="6.42578125" customWidth="1"/>
    <col min="2824" max="2824" width="4.42578125" customWidth="1"/>
    <col min="2825" max="2826" width="5.28515625" customWidth="1"/>
    <col min="2827" max="2827" width="5.85546875" customWidth="1"/>
    <col min="2828" max="2828" width="6.28515625" customWidth="1"/>
    <col min="2829" max="2829" width="4.28515625" customWidth="1"/>
    <col min="2830" max="2832" width="3.28515625" customWidth="1"/>
    <col min="2833" max="2834" width="4.28515625" customWidth="1"/>
    <col min="2835" max="2835" width="5" customWidth="1"/>
    <col min="2836" max="2836" width="4.28515625" customWidth="1"/>
    <col min="3073" max="3073" width="3.7109375" customWidth="1"/>
    <col min="3074" max="3074" width="6" customWidth="1"/>
    <col min="3075" max="3075" width="6.7109375" customWidth="1"/>
    <col min="3076" max="3076" width="6.85546875" customWidth="1"/>
    <col min="3077" max="3077" width="9" customWidth="1"/>
    <col min="3078" max="3079" width="6.42578125" customWidth="1"/>
    <col min="3080" max="3080" width="4.42578125" customWidth="1"/>
    <col min="3081" max="3082" width="5.28515625" customWidth="1"/>
    <col min="3083" max="3083" width="5.85546875" customWidth="1"/>
    <col min="3084" max="3084" width="6.28515625" customWidth="1"/>
    <col min="3085" max="3085" width="4.28515625" customWidth="1"/>
    <col min="3086" max="3088" width="3.28515625" customWidth="1"/>
    <col min="3089" max="3090" width="4.28515625" customWidth="1"/>
    <col min="3091" max="3091" width="5" customWidth="1"/>
    <col min="3092" max="3092" width="4.28515625" customWidth="1"/>
    <col min="3329" max="3329" width="3.7109375" customWidth="1"/>
    <col min="3330" max="3330" width="6" customWidth="1"/>
    <col min="3331" max="3331" width="6.7109375" customWidth="1"/>
    <col min="3332" max="3332" width="6.85546875" customWidth="1"/>
    <col min="3333" max="3333" width="9" customWidth="1"/>
    <col min="3334" max="3335" width="6.42578125" customWidth="1"/>
    <col min="3336" max="3336" width="4.42578125" customWidth="1"/>
    <col min="3337" max="3338" width="5.28515625" customWidth="1"/>
    <col min="3339" max="3339" width="5.85546875" customWidth="1"/>
    <col min="3340" max="3340" width="6.28515625" customWidth="1"/>
    <col min="3341" max="3341" width="4.28515625" customWidth="1"/>
    <col min="3342" max="3344" width="3.28515625" customWidth="1"/>
    <col min="3345" max="3346" width="4.28515625" customWidth="1"/>
    <col min="3347" max="3347" width="5" customWidth="1"/>
    <col min="3348" max="3348" width="4.28515625" customWidth="1"/>
    <col min="3585" max="3585" width="3.7109375" customWidth="1"/>
    <col min="3586" max="3586" width="6" customWidth="1"/>
    <col min="3587" max="3587" width="6.7109375" customWidth="1"/>
    <col min="3588" max="3588" width="6.85546875" customWidth="1"/>
    <col min="3589" max="3589" width="9" customWidth="1"/>
    <col min="3590" max="3591" width="6.42578125" customWidth="1"/>
    <col min="3592" max="3592" width="4.42578125" customWidth="1"/>
    <col min="3593" max="3594" width="5.28515625" customWidth="1"/>
    <col min="3595" max="3595" width="5.85546875" customWidth="1"/>
    <col min="3596" max="3596" width="6.28515625" customWidth="1"/>
    <col min="3597" max="3597" width="4.28515625" customWidth="1"/>
    <col min="3598" max="3600" width="3.28515625" customWidth="1"/>
    <col min="3601" max="3602" width="4.28515625" customWidth="1"/>
    <col min="3603" max="3603" width="5" customWidth="1"/>
    <col min="3604" max="3604" width="4.28515625" customWidth="1"/>
    <col min="3841" max="3841" width="3.7109375" customWidth="1"/>
    <col min="3842" max="3842" width="6" customWidth="1"/>
    <col min="3843" max="3843" width="6.7109375" customWidth="1"/>
    <col min="3844" max="3844" width="6.85546875" customWidth="1"/>
    <col min="3845" max="3845" width="9" customWidth="1"/>
    <col min="3846" max="3847" width="6.42578125" customWidth="1"/>
    <col min="3848" max="3848" width="4.42578125" customWidth="1"/>
    <col min="3849" max="3850" width="5.28515625" customWidth="1"/>
    <col min="3851" max="3851" width="5.85546875" customWidth="1"/>
    <col min="3852" max="3852" width="6.28515625" customWidth="1"/>
    <col min="3853" max="3853" width="4.28515625" customWidth="1"/>
    <col min="3854" max="3856" width="3.28515625" customWidth="1"/>
    <col min="3857" max="3858" width="4.28515625" customWidth="1"/>
    <col min="3859" max="3859" width="5" customWidth="1"/>
    <col min="3860" max="3860" width="4.28515625" customWidth="1"/>
    <col min="4097" max="4097" width="3.7109375" customWidth="1"/>
    <col min="4098" max="4098" width="6" customWidth="1"/>
    <col min="4099" max="4099" width="6.7109375" customWidth="1"/>
    <col min="4100" max="4100" width="6.85546875" customWidth="1"/>
    <col min="4101" max="4101" width="9" customWidth="1"/>
    <col min="4102" max="4103" width="6.42578125" customWidth="1"/>
    <col min="4104" max="4104" width="4.42578125" customWidth="1"/>
    <col min="4105" max="4106" width="5.28515625" customWidth="1"/>
    <col min="4107" max="4107" width="5.85546875" customWidth="1"/>
    <col min="4108" max="4108" width="6.28515625" customWidth="1"/>
    <col min="4109" max="4109" width="4.28515625" customWidth="1"/>
    <col min="4110" max="4112" width="3.28515625" customWidth="1"/>
    <col min="4113" max="4114" width="4.28515625" customWidth="1"/>
    <col min="4115" max="4115" width="5" customWidth="1"/>
    <col min="4116" max="4116" width="4.28515625" customWidth="1"/>
    <col min="4353" max="4353" width="3.7109375" customWidth="1"/>
    <col min="4354" max="4354" width="6" customWidth="1"/>
    <col min="4355" max="4355" width="6.7109375" customWidth="1"/>
    <col min="4356" max="4356" width="6.85546875" customWidth="1"/>
    <col min="4357" max="4357" width="9" customWidth="1"/>
    <col min="4358" max="4359" width="6.42578125" customWidth="1"/>
    <col min="4360" max="4360" width="4.42578125" customWidth="1"/>
    <col min="4361" max="4362" width="5.28515625" customWidth="1"/>
    <col min="4363" max="4363" width="5.85546875" customWidth="1"/>
    <col min="4364" max="4364" width="6.28515625" customWidth="1"/>
    <col min="4365" max="4365" width="4.28515625" customWidth="1"/>
    <col min="4366" max="4368" width="3.28515625" customWidth="1"/>
    <col min="4369" max="4370" width="4.28515625" customWidth="1"/>
    <col min="4371" max="4371" width="5" customWidth="1"/>
    <col min="4372" max="4372" width="4.28515625" customWidth="1"/>
    <col min="4609" max="4609" width="3.7109375" customWidth="1"/>
    <col min="4610" max="4610" width="6" customWidth="1"/>
    <col min="4611" max="4611" width="6.7109375" customWidth="1"/>
    <col min="4612" max="4612" width="6.85546875" customWidth="1"/>
    <col min="4613" max="4613" width="9" customWidth="1"/>
    <col min="4614" max="4615" width="6.42578125" customWidth="1"/>
    <col min="4616" max="4616" width="4.42578125" customWidth="1"/>
    <col min="4617" max="4618" width="5.28515625" customWidth="1"/>
    <col min="4619" max="4619" width="5.85546875" customWidth="1"/>
    <col min="4620" max="4620" width="6.28515625" customWidth="1"/>
    <col min="4621" max="4621" width="4.28515625" customWidth="1"/>
    <col min="4622" max="4624" width="3.28515625" customWidth="1"/>
    <col min="4625" max="4626" width="4.28515625" customWidth="1"/>
    <col min="4627" max="4627" width="5" customWidth="1"/>
    <col min="4628" max="4628" width="4.28515625" customWidth="1"/>
    <col min="4865" max="4865" width="3.7109375" customWidth="1"/>
    <col min="4866" max="4866" width="6" customWidth="1"/>
    <col min="4867" max="4867" width="6.7109375" customWidth="1"/>
    <col min="4868" max="4868" width="6.85546875" customWidth="1"/>
    <col min="4869" max="4869" width="9" customWidth="1"/>
    <col min="4870" max="4871" width="6.42578125" customWidth="1"/>
    <col min="4872" max="4872" width="4.42578125" customWidth="1"/>
    <col min="4873" max="4874" width="5.28515625" customWidth="1"/>
    <col min="4875" max="4875" width="5.85546875" customWidth="1"/>
    <col min="4876" max="4876" width="6.28515625" customWidth="1"/>
    <col min="4877" max="4877" width="4.28515625" customWidth="1"/>
    <col min="4878" max="4880" width="3.28515625" customWidth="1"/>
    <col min="4881" max="4882" width="4.28515625" customWidth="1"/>
    <col min="4883" max="4883" width="5" customWidth="1"/>
    <col min="4884" max="4884" width="4.28515625" customWidth="1"/>
    <col min="5121" max="5121" width="3.7109375" customWidth="1"/>
    <col min="5122" max="5122" width="6" customWidth="1"/>
    <col min="5123" max="5123" width="6.7109375" customWidth="1"/>
    <col min="5124" max="5124" width="6.85546875" customWidth="1"/>
    <col min="5125" max="5125" width="9" customWidth="1"/>
    <col min="5126" max="5127" width="6.42578125" customWidth="1"/>
    <col min="5128" max="5128" width="4.42578125" customWidth="1"/>
    <col min="5129" max="5130" width="5.28515625" customWidth="1"/>
    <col min="5131" max="5131" width="5.85546875" customWidth="1"/>
    <col min="5132" max="5132" width="6.28515625" customWidth="1"/>
    <col min="5133" max="5133" width="4.28515625" customWidth="1"/>
    <col min="5134" max="5136" width="3.28515625" customWidth="1"/>
    <col min="5137" max="5138" width="4.28515625" customWidth="1"/>
    <col min="5139" max="5139" width="5" customWidth="1"/>
    <col min="5140" max="5140" width="4.28515625" customWidth="1"/>
    <col min="5377" max="5377" width="3.7109375" customWidth="1"/>
    <col min="5378" max="5378" width="6" customWidth="1"/>
    <col min="5379" max="5379" width="6.7109375" customWidth="1"/>
    <col min="5380" max="5380" width="6.85546875" customWidth="1"/>
    <col min="5381" max="5381" width="9" customWidth="1"/>
    <col min="5382" max="5383" width="6.42578125" customWidth="1"/>
    <col min="5384" max="5384" width="4.42578125" customWidth="1"/>
    <col min="5385" max="5386" width="5.28515625" customWidth="1"/>
    <col min="5387" max="5387" width="5.85546875" customWidth="1"/>
    <col min="5388" max="5388" width="6.28515625" customWidth="1"/>
    <col min="5389" max="5389" width="4.28515625" customWidth="1"/>
    <col min="5390" max="5392" width="3.28515625" customWidth="1"/>
    <col min="5393" max="5394" width="4.28515625" customWidth="1"/>
    <col min="5395" max="5395" width="5" customWidth="1"/>
    <col min="5396" max="5396" width="4.28515625" customWidth="1"/>
    <col min="5633" max="5633" width="3.7109375" customWidth="1"/>
    <col min="5634" max="5634" width="6" customWidth="1"/>
    <col min="5635" max="5635" width="6.7109375" customWidth="1"/>
    <col min="5636" max="5636" width="6.85546875" customWidth="1"/>
    <col min="5637" max="5637" width="9" customWidth="1"/>
    <col min="5638" max="5639" width="6.42578125" customWidth="1"/>
    <col min="5640" max="5640" width="4.42578125" customWidth="1"/>
    <col min="5641" max="5642" width="5.28515625" customWidth="1"/>
    <col min="5643" max="5643" width="5.85546875" customWidth="1"/>
    <col min="5644" max="5644" width="6.28515625" customWidth="1"/>
    <col min="5645" max="5645" width="4.28515625" customWidth="1"/>
    <col min="5646" max="5648" width="3.28515625" customWidth="1"/>
    <col min="5649" max="5650" width="4.28515625" customWidth="1"/>
    <col min="5651" max="5651" width="5" customWidth="1"/>
    <col min="5652" max="5652" width="4.28515625" customWidth="1"/>
    <col min="5889" max="5889" width="3.7109375" customWidth="1"/>
    <col min="5890" max="5890" width="6" customWidth="1"/>
    <col min="5891" max="5891" width="6.7109375" customWidth="1"/>
    <col min="5892" max="5892" width="6.85546875" customWidth="1"/>
    <col min="5893" max="5893" width="9" customWidth="1"/>
    <col min="5894" max="5895" width="6.42578125" customWidth="1"/>
    <col min="5896" max="5896" width="4.42578125" customWidth="1"/>
    <col min="5897" max="5898" width="5.28515625" customWidth="1"/>
    <col min="5899" max="5899" width="5.85546875" customWidth="1"/>
    <col min="5900" max="5900" width="6.28515625" customWidth="1"/>
    <col min="5901" max="5901" width="4.28515625" customWidth="1"/>
    <col min="5902" max="5904" width="3.28515625" customWidth="1"/>
    <col min="5905" max="5906" width="4.28515625" customWidth="1"/>
    <col min="5907" max="5907" width="5" customWidth="1"/>
    <col min="5908" max="5908" width="4.28515625" customWidth="1"/>
    <col min="6145" max="6145" width="3.7109375" customWidth="1"/>
    <col min="6146" max="6146" width="6" customWidth="1"/>
    <col min="6147" max="6147" width="6.7109375" customWidth="1"/>
    <col min="6148" max="6148" width="6.85546875" customWidth="1"/>
    <col min="6149" max="6149" width="9" customWidth="1"/>
    <col min="6150" max="6151" width="6.42578125" customWidth="1"/>
    <col min="6152" max="6152" width="4.42578125" customWidth="1"/>
    <col min="6153" max="6154" width="5.28515625" customWidth="1"/>
    <col min="6155" max="6155" width="5.85546875" customWidth="1"/>
    <col min="6156" max="6156" width="6.28515625" customWidth="1"/>
    <col min="6157" max="6157" width="4.28515625" customWidth="1"/>
    <col min="6158" max="6160" width="3.28515625" customWidth="1"/>
    <col min="6161" max="6162" width="4.28515625" customWidth="1"/>
    <col min="6163" max="6163" width="5" customWidth="1"/>
    <col min="6164" max="6164" width="4.28515625" customWidth="1"/>
    <col min="6401" max="6401" width="3.7109375" customWidth="1"/>
    <col min="6402" max="6402" width="6" customWidth="1"/>
    <col min="6403" max="6403" width="6.7109375" customWidth="1"/>
    <col min="6404" max="6404" width="6.85546875" customWidth="1"/>
    <col min="6405" max="6405" width="9" customWidth="1"/>
    <col min="6406" max="6407" width="6.42578125" customWidth="1"/>
    <col min="6408" max="6408" width="4.42578125" customWidth="1"/>
    <col min="6409" max="6410" width="5.28515625" customWidth="1"/>
    <col min="6411" max="6411" width="5.85546875" customWidth="1"/>
    <col min="6412" max="6412" width="6.28515625" customWidth="1"/>
    <col min="6413" max="6413" width="4.28515625" customWidth="1"/>
    <col min="6414" max="6416" width="3.28515625" customWidth="1"/>
    <col min="6417" max="6418" width="4.28515625" customWidth="1"/>
    <col min="6419" max="6419" width="5" customWidth="1"/>
    <col min="6420" max="6420" width="4.28515625" customWidth="1"/>
    <col min="6657" max="6657" width="3.7109375" customWidth="1"/>
    <col min="6658" max="6658" width="6" customWidth="1"/>
    <col min="6659" max="6659" width="6.7109375" customWidth="1"/>
    <col min="6660" max="6660" width="6.85546875" customWidth="1"/>
    <col min="6661" max="6661" width="9" customWidth="1"/>
    <col min="6662" max="6663" width="6.42578125" customWidth="1"/>
    <col min="6664" max="6664" width="4.42578125" customWidth="1"/>
    <col min="6665" max="6666" width="5.28515625" customWidth="1"/>
    <col min="6667" max="6667" width="5.85546875" customWidth="1"/>
    <col min="6668" max="6668" width="6.28515625" customWidth="1"/>
    <col min="6669" max="6669" width="4.28515625" customWidth="1"/>
    <col min="6670" max="6672" width="3.28515625" customWidth="1"/>
    <col min="6673" max="6674" width="4.28515625" customWidth="1"/>
    <col min="6675" max="6675" width="5" customWidth="1"/>
    <col min="6676" max="6676" width="4.28515625" customWidth="1"/>
    <col min="6913" max="6913" width="3.7109375" customWidth="1"/>
    <col min="6914" max="6914" width="6" customWidth="1"/>
    <col min="6915" max="6915" width="6.7109375" customWidth="1"/>
    <col min="6916" max="6916" width="6.85546875" customWidth="1"/>
    <col min="6917" max="6917" width="9" customWidth="1"/>
    <col min="6918" max="6919" width="6.42578125" customWidth="1"/>
    <col min="6920" max="6920" width="4.42578125" customWidth="1"/>
    <col min="6921" max="6922" width="5.28515625" customWidth="1"/>
    <col min="6923" max="6923" width="5.85546875" customWidth="1"/>
    <col min="6924" max="6924" width="6.28515625" customWidth="1"/>
    <col min="6925" max="6925" width="4.28515625" customWidth="1"/>
    <col min="6926" max="6928" width="3.28515625" customWidth="1"/>
    <col min="6929" max="6930" width="4.28515625" customWidth="1"/>
    <col min="6931" max="6931" width="5" customWidth="1"/>
    <col min="6932" max="6932" width="4.28515625" customWidth="1"/>
    <col min="7169" max="7169" width="3.7109375" customWidth="1"/>
    <col min="7170" max="7170" width="6" customWidth="1"/>
    <col min="7171" max="7171" width="6.7109375" customWidth="1"/>
    <col min="7172" max="7172" width="6.85546875" customWidth="1"/>
    <col min="7173" max="7173" width="9" customWidth="1"/>
    <col min="7174" max="7175" width="6.42578125" customWidth="1"/>
    <col min="7176" max="7176" width="4.42578125" customWidth="1"/>
    <col min="7177" max="7178" width="5.28515625" customWidth="1"/>
    <col min="7179" max="7179" width="5.85546875" customWidth="1"/>
    <col min="7180" max="7180" width="6.28515625" customWidth="1"/>
    <col min="7181" max="7181" width="4.28515625" customWidth="1"/>
    <col min="7182" max="7184" width="3.28515625" customWidth="1"/>
    <col min="7185" max="7186" width="4.28515625" customWidth="1"/>
    <col min="7187" max="7187" width="5" customWidth="1"/>
    <col min="7188" max="7188" width="4.28515625" customWidth="1"/>
    <col min="7425" max="7425" width="3.7109375" customWidth="1"/>
    <col min="7426" max="7426" width="6" customWidth="1"/>
    <col min="7427" max="7427" width="6.7109375" customWidth="1"/>
    <col min="7428" max="7428" width="6.85546875" customWidth="1"/>
    <col min="7429" max="7429" width="9" customWidth="1"/>
    <col min="7430" max="7431" width="6.42578125" customWidth="1"/>
    <col min="7432" max="7432" width="4.42578125" customWidth="1"/>
    <col min="7433" max="7434" width="5.28515625" customWidth="1"/>
    <col min="7435" max="7435" width="5.85546875" customWidth="1"/>
    <col min="7436" max="7436" width="6.28515625" customWidth="1"/>
    <col min="7437" max="7437" width="4.28515625" customWidth="1"/>
    <col min="7438" max="7440" width="3.28515625" customWidth="1"/>
    <col min="7441" max="7442" width="4.28515625" customWidth="1"/>
    <col min="7443" max="7443" width="5" customWidth="1"/>
    <col min="7444" max="7444" width="4.28515625" customWidth="1"/>
    <col min="7681" max="7681" width="3.7109375" customWidth="1"/>
    <col min="7682" max="7682" width="6" customWidth="1"/>
    <col min="7683" max="7683" width="6.7109375" customWidth="1"/>
    <col min="7684" max="7684" width="6.85546875" customWidth="1"/>
    <col min="7685" max="7685" width="9" customWidth="1"/>
    <col min="7686" max="7687" width="6.42578125" customWidth="1"/>
    <col min="7688" max="7688" width="4.42578125" customWidth="1"/>
    <col min="7689" max="7690" width="5.28515625" customWidth="1"/>
    <col min="7691" max="7691" width="5.85546875" customWidth="1"/>
    <col min="7692" max="7692" width="6.28515625" customWidth="1"/>
    <col min="7693" max="7693" width="4.28515625" customWidth="1"/>
    <col min="7694" max="7696" width="3.28515625" customWidth="1"/>
    <col min="7697" max="7698" width="4.28515625" customWidth="1"/>
    <col min="7699" max="7699" width="5" customWidth="1"/>
    <col min="7700" max="7700" width="4.28515625" customWidth="1"/>
    <col min="7937" max="7937" width="3.7109375" customWidth="1"/>
    <col min="7938" max="7938" width="6" customWidth="1"/>
    <col min="7939" max="7939" width="6.7109375" customWidth="1"/>
    <col min="7940" max="7940" width="6.85546875" customWidth="1"/>
    <col min="7941" max="7941" width="9" customWidth="1"/>
    <col min="7942" max="7943" width="6.42578125" customWidth="1"/>
    <col min="7944" max="7944" width="4.42578125" customWidth="1"/>
    <col min="7945" max="7946" width="5.28515625" customWidth="1"/>
    <col min="7947" max="7947" width="5.85546875" customWidth="1"/>
    <col min="7948" max="7948" width="6.28515625" customWidth="1"/>
    <col min="7949" max="7949" width="4.28515625" customWidth="1"/>
    <col min="7950" max="7952" width="3.28515625" customWidth="1"/>
    <col min="7953" max="7954" width="4.28515625" customWidth="1"/>
    <col min="7955" max="7955" width="5" customWidth="1"/>
    <col min="7956" max="7956" width="4.28515625" customWidth="1"/>
    <col min="8193" max="8193" width="3.7109375" customWidth="1"/>
    <col min="8194" max="8194" width="6" customWidth="1"/>
    <col min="8195" max="8195" width="6.7109375" customWidth="1"/>
    <col min="8196" max="8196" width="6.85546875" customWidth="1"/>
    <col min="8197" max="8197" width="9" customWidth="1"/>
    <col min="8198" max="8199" width="6.42578125" customWidth="1"/>
    <col min="8200" max="8200" width="4.42578125" customWidth="1"/>
    <col min="8201" max="8202" width="5.28515625" customWidth="1"/>
    <col min="8203" max="8203" width="5.85546875" customWidth="1"/>
    <col min="8204" max="8204" width="6.28515625" customWidth="1"/>
    <col min="8205" max="8205" width="4.28515625" customWidth="1"/>
    <col min="8206" max="8208" width="3.28515625" customWidth="1"/>
    <col min="8209" max="8210" width="4.28515625" customWidth="1"/>
    <col min="8211" max="8211" width="5" customWidth="1"/>
    <col min="8212" max="8212" width="4.28515625" customWidth="1"/>
    <col min="8449" max="8449" width="3.7109375" customWidth="1"/>
    <col min="8450" max="8450" width="6" customWidth="1"/>
    <col min="8451" max="8451" width="6.7109375" customWidth="1"/>
    <col min="8452" max="8452" width="6.85546875" customWidth="1"/>
    <col min="8453" max="8453" width="9" customWidth="1"/>
    <col min="8454" max="8455" width="6.42578125" customWidth="1"/>
    <col min="8456" max="8456" width="4.42578125" customWidth="1"/>
    <col min="8457" max="8458" width="5.28515625" customWidth="1"/>
    <col min="8459" max="8459" width="5.85546875" customWidth="1"/>
    <col min="8460" max="8460" width="6.28515625" customWidth="1"/>
    <col min="8461" max="8461" width="4.28515625" customWidth="1"/>
    <col min="8462" max="8464" width="3.28515625" customWidth="1"/>
    <col min="8465" max="8466" width="4.28515625" customWidth="1"/>
    <col min="8467" max="8467" width="5" customWidth="1"/>
    <col min="8468" max="8468" width="4.28515625" customWidth="1"/>
    <col min="8705" max="8705" width="3.7109375" customWidth="1"/>
    <col min="8706" max="8706" width="6" customWidth="1"/>
    <col min="8707" max="8707" width="6.7109375" customWidth="1"/>
    <col min="8708" max="8708" width="6.85546875" customWidth="1"/>
    <col min="8709" max="8709" width="9" customWidth="1"/>
    <col min="8710" max="8711" width="6.42578125" customWidth="1"/>
    <col min="8712" max="8712" width="4.42578125" customWidth="1"/>
    <col min="8713" max="8714" width="5.28515625" customWidth="1"/>
    <col min="8715" max="8715" width="5.85546875" customWidth="1"/>
    <col min="8716" max="8716" width="6.28515625" customWidth="1"/>
    <col min="8717" max="8717" width="4.28515625" customWidth="1"/>
    <col min="8718" max="8720" width="3.28515625" customWidth="1"/>
    <col min="8721" max="8722" width="4.28515625" customWidth="1"/>
    <col min="8723" max="8723" width="5" customWidth="1"/>
    <col min="8724" max="8724" width="4.28515625" customWidth="1"/>
    <col min="8961" max="8961" width="3.7109375" customWidth="1"/>
    <col min="8962" max="8962" width="6" customWidth="1"/>
    <col min="8963" max="8963" width="6.7109375" customWidth="1"/>
    <col min="8964" max="8964" width="6.85546875" customWidth="1"/>
    <col min="8965" max="8965" width="9" customWidth="1"/>
    <col min="8966" max="8967" width="6.42578125" customWidth="1"/>
    <col min="8968" max="8968" width="4.42578125" customWidth="1"/>
    <col min="8969" max="8970" width="5.28515625" customWidth="1"/>
    <col min="8971" max="8971" width="5.85546875" customWidth="1"/>
    <col min="8972" max="8972" width="6.28515625" customWidth="1"/>
    <col min="8973" max="8973" width="4.28515625" customWidth="1"/>
    <col min="8974" max="8976" width="3.28515625" customWidth="1"/>
    <col min="8977" max="8978" width="4.28515625" customWidth="1"/>
    <col min="8979" max="8979" width="5" customWidth="1"/>
    <col min="8980" max="8980" width="4.28515625" customWidth="1"/>
    <col min="9217" max="9217" width="3.7109375" customWidth="1"/>
    <col min="9218" max="9218" width="6" customWidth="1"/>
    <col min="9219" max="9219" width="6.7109375" customWidth="1"/>
    <col min="9220" max="9220" width="6.85546875" customWidth="1"/>
    <col min="9221" max="9221" width="9" customWidth="1"/>
    <col min="9222" max="9223" width="6.42578125" customWidth="1"/>
    <col min="9224" max="9224" width="4.42578125" customWidth="1"/>
    <col min="9225" max="9226" width="5.28515625" customWidth="1"/>
    <col min="9227" max="9227" width="5.85546875" customWidth="1"/>
    <col min="9228" max="9228" width="6.28515625" customWidth="1"/>
    <col min="9229" max="9229" width="4.28515625" customWidth="1"/>
    <col min="9230" max="9232" width="3.28515625" customWidth="1"/>
    <col min="9233" max="9234" width="4.28515625" customWidth="1"/>
    <col min="9235" max="9235" width="5" customWidth="1"/>
    <col min="9236" max="9236" width="4.28515625" customWidth="1"/>
    <col min="9473" max="9473" width="3.7109375" customWidth="1"/>
    <col min="9474" max="9474" width="6" customWidth="1"/>
    <col min="9475" max="9475" width="6.7109375" customWidth="1"/>
    <col min="9476" max="9476" width="6.85546875" customWidth="1"/>
    <col min="9477" max="9477" width="9" customWidth="1"/>
    <col min="9478" max="9479" width="6.42578125" customWidth="1"/>
    <col min="9480" max="9480" width="4.42578125" customWidth="1"/>
    <col min="9481" max="9482" width="5.28515625" customWidth="1"/>
    <col min="9483" max="9483" width="5.85546875" customWidth="1"/>
    <col min="9484" max="9484" width="6.28515625" customWidth="1"/>
    <col min="9485" max="9485" width="4.28515625" customWidth="1"/>
    <col min="9486" max="9488" width="3.28515625" customWidth="1"/>
    <col min="9489" max="9490" width="4.28515625" customWidth="1"/>
    <col min="9491" max="9491" width="5" customWidth="1"/>
    <col min="9492" max="9492" width="4.28515625" customWidth="1"/>
    <col min="9729" max="9729" width="3.7109375" customWidth="1"/>
    <col min="9730" max="9730" width="6" customWidth="1"/>
    <col min="9731" max="9731" width="6.7109375" customWidth="1"/>
    <col min="9732" max="9732" width="6.85546875" customWidth="1"/>
    <col min="9733" max="9733" width="9" customWidth="1"/>
    <col min="9734" max="9735" width="6.42578125" customWidth="1"/>
    <col min="9736" max="9736" width="4.42578125" customWidth="1"/>
    <col min="9737" max="9738" width="5.28515625" customWidth="1"/>
    <col min="9739" max="9739" width="5.85546875" customWidth="1"/>
    <col min="9740" max="9740" width="6.28515625" customWidth="1"/>
    <col min="9741" max="9741" width="4.28515625" customWidth="1"/>
    <col min="9742" max="9744" width="3.28515625" customWidth="1"/>
    <col min="9745" max="9746" width="4.28515625" customWidth="1"/>
    <col min="9747" max="9747" width="5" customWidth="1"/>
    <col min="9748" max="9748" width="4.28515625" customWidth="1"/>
    <col min="9985" max="9985" width="3.7109375" customWidth="1"/>
    <col min="9986" max="9986" width="6" customWidth="1"/>
    <col min="9987" max="9987" width="6.7109375" customWidth="1"/>
    <col min="9988" max="9988" width="6.85546875" customWidth="1"/>
    <col min="9989" max="9989" width="9" customWidth="1"/>
    <col min="9990" max="9991" width="6.42578125" customWidth="1"/>
    <col min="9992" max="9992" width="4.42578125" customWidth="1"/>
    <col min="9993" max="9994" width="5.28515625" customWidth="1"/>
    <col min="9995" max="9995" width="5.85546875" customWidth="1"/>
    <col min="9996" max="9996" width="6.28515625" customWidth="1"/>
    <col min="9997" max="9997" width="4.28515625" customWidth="1"/>
    <col min="9998" max="10000" width="3.28515625" customWidth="1"/>
    <col min="10001" max="10002" width="4.28515625" customWidth="1"/>
    <col min="10003" max="10003" width="5" customWidth="1"/>
    <col min="10004" max="10004" width="4.28515625" customWidth="1"/>
    <col min="10241" max="10241" width="3.7109375" customWidth="1"/>
    <col min="10242" max="10242" width="6" customWidth="1"/>
    <col min="10243" max="10243" width="6.7109375" customWidth="1"/>
    <col min="10244" max="10244" width="6.85546875" customWidth="1"/>
    <col min="10245" max="10245" width="9" customWidth="1"/>
    <col min="10246" max="10247" width="6.42578125" customWidth="1"/>
    <col min="10248" max="10248" width="4.42578125" customWidth="1"/>
    <col min="10249" max="10250" width="5.28515625" customWidth="1"/>
    <col min="10251" max="10251" width="5.85546875" customWidth="1"/>
    <col min="10252" max="10252" width="6.28515625" customWidth="1"/>
    <col min="10253" max="10253" width="4.28515625" customWidth="1"/>
    <col min="10254" max="10256" width="3.28515625" customWidth="1"/>
    <col min="10257" max="10258" width="4.28515625" customWidth="1"/>
    <col min="10259" max="10259" width="5" customWidth="1"/>
    <col min="10260" max="10260" width="4.28515625" customWidth="1"/>
    <col min="10497" max="10497" width="3.7109375" customWidth="1"/>
    <col min="10498" max="10498" width="6" customWidth="1"/>
    <col min="10499" max="10499" width="6.7109375" customWidth="1"/>
    <col min="10500" max="10500" width="6.85546875" customWidth="1"/>
    <col min="10501" max="10501" width="9" customWidth="1"/>
    <col min="10502" max="10503" width="6.42578125" customWidth="1"/>
    <col min="10504" max="10504" width="4.42578125" customWidth="1"/>
    <col min="10505" max="10506" width="5.28515625" customWidth="1"/>
    <col min="10507" max="10507" width="5.85546875" customWidth="1"/>
    <col min="10508" max="10508" width="6.28515625" customWidth="1"/>
    <col min="10509" max="10509" width="4.28515625" customWidth="1"/>
    <col min="10510" max="10512" width="3.28515625" customWidth="1"/>
    <col min="10513" max="10514" width="4.28515625" customWidth="1"/>
    <col min="10515" max="10515" width="5" customWidth="1"/>
    <col min="10516" max="10516" width="4.28515625" customWidth="1"/>
    <col min="10753" max="10753" width="3.7109375" customWidth="1"/>
    <col min="10754" max="10754" width="6" customWidth="1"/>
    <col min="10755" max="10755" width="6.7109375" customWidth="1"/>
    <col min="10756" max="10756" width="6.85546875" customWidth="1"/>
    <col min="10757" max="10757" width="9" customWidth="1"/>
    <col min="10758" max="10759" width="6.42578125" customWidth="1"/>
    <col min="10760" max="10760" width="4.42578125" customWidth="1"/>
    <col min="10761" max="10762" width="5.28515625" customWidth="1"/>
    <col min="10763" max="10763" width="5.85546875" customWidth="1"/>
    <col min="10764" max="10764" width="6.28515625" customWidth="1"/>
    <col min="10765" max="10765" width="4.28515625" customWidth="1"/>
    <col min="10766" max="10768" width="3.28515625" customWidth="1"/>
    <col min="10769" max="10770" width="4.28515625" customWidth="1"/>
    <col min="10771" max="10771" width="5" customWidth="1"/>
    <col min="10772" max="10772" width="4.28515625" customWidth="1"/>
    <col min="11009" max="11009" width="3.7109375" customWidth="1"/>
    <col min="11010" max="11010" width="6" customWidth="1"/>
    <col min="11011" max="11011" width="6.7109375" customWidth="1"/>
    <col min="11012" max="11012" width="6.85546875" customWidth="1"/>
    <col min="11013" max="11013" width="9" customWidth="1"/>
    <col min="11014" max="11015" width="6.42578125" customWidth="1"/>
    <col min="11016" max="11016" width="4.42578125" customWidth="1"/>
    <col min="11017" max="11018" width="5.28515625" customWidth="1"/>
    <col min="11019" max="11019" width="5.85546875" customWidth="1"/>
    <col min="11020" max="11020" width="6.28515625" customWidth="1"/>
    <col min="11021" max="11021" width="4.28515625" customWidth="1"/>
    <col min="11022" max="11024" width="3.28515625" customWidth="1"/>
    <col min="11025" max="11026" width="4.28515625" customWidth="1"/>
    <col min="11027" max="11027" width="5" customWidth="1"/>
    <col min="11028" max="11028" width="4.28515625" customWidth="1"/>
    <col min="11265" max="11265" width="3.7109375" customWidth="1"/>
    <col min="11266" max="11266" width="6" customWidth="1"/>
    <col min="11267" max="11267" width="6.7109375" customWidth="1"/>
    <col min="11268" max="11268" width="6.85546875" customWidth="1"/>
    <col min="11269" max="11269" width="9" customWidth="1"/>
    <col min="11270" max="11271" width="6.42578125" customWidth="1"/>
    <col min="11272" max="11272" width="4.42578125" customWidth="1"/>
    <col min="11273" max="11274" width="5.28515625" customWidth="1"/>
    <col min="11275" max="11275" width="5.85546875" customWidth="1"/>
    <col min="11276" max="11276" width="6.28515625" customWidth="1"/>
    <col min="11277" max="11277" width="4.28515625" customWidth="1"/>
    <col min="11278" max="11280" width="3.28515625" customWidth="1"/>
    <col min="11281" max="11282" width="4.28515625" customWidth="1"/>
    <col min="11283" max="11283" width="5" customWidth="1"/>
    <col min="11284" max="11284" width="4.28515625" customWidth="1"/>
    <col min="11521" max="11521" width="3.7109375" customWidth="1"/>
    <col min="11522" max="11522" width="6" customWidth="1"/>
    <col min="11523" max="11523" width="6.7109375" customWidth="1"/>
    <col min="11524" max="11524" width="6.85546875" customWidth="1"/>
    <col min="11525" max="11525" width="9" customWidth="1"/>
    <col min="11526" max="11527" width="6.42578125" customWidth="1"/>
    <col min="11528" max="11528" width="4.42578125" customWidth="1"/>
    <col min="11529" max="11530" width="5.28515625" customWidth="1"/>
    <col min="11531" max="11531" width="5.85546875" customWidth="1"/>
    <col min="11532" max="11532" width="6.28515625" customWidth="1"/>
    <col min="11533" max="11533" width="4.28515625" customWidth="1"/>
    <col min="11534" max="11536" width="3.28515625" customWidth="1"/>
    <col min="11537" max="11538" width="4.28515625" customWidth="1"/>
    <col min="11539" max="11539" width="5" customWidth="1"/>
    <col min="11540" max="11540" width="4.28515625" customWidth="1"/>
    <col min="11777" max="11777" width="3.7109375" customWidth="1"/>
    <col min="11778" max="11778" width="6" customWidth="1"/>
    <col min="11779" max="11779" width="6.7109375" customWidth="1"/>
    <col min="11780" max="11780" width="6.85546875" customWidth="1"/>
    <col min="11781" max="11781" width="9" customWidth="1"/>
    <col min="11782" max="11783" width="6.42578125" customWidth="1"/>
    <col min="11784" max="11784" width="4.42578125" customWidth="1"/>
    <col min="11785" max="11786" width="5.28515625" customWidth="1"/>
    <col min="11787" max="11787" width="5.85546875" customWidth="1"/>
    <col min="11788" max="11788" width="6.28515625" customWidth="1"/>
    <col min="11789" max="11789" width="4.28515625" customWidth="1"/>
    <col min="11790" max="11792" width="3.28515625" customWidth="1"/>
    <col min="11793" max="11794" width="4.28515625" customWidth="1"/>
    <col min="11795" max="11795" width="5" customWidth="1"/>
    <col min="11796" max="11796" width="4.28515625" customWidth="1"/>
    <col min="12033" max="12033" width="3.7109375" customWidth="1"/>
    <col min="12034" max="12034" width="6" customWidth="1"/>
    <col min="12035" max="12035" width="6.7109375" customWidth="1"/>
    <col min="12036" max="12036" width="6.85546875" customWidth="1"/>
    <col min="12037" max="12037" width="9" customWidth="1"/>
    <col min="12038" max="12039" width="6.42578125" customWidth="1"/>
    <col min="12040" max="12040" width="4.42578125" customWidth="1"/>
    <col min="12041" max="12042" width="5.28515625" customWidth="1"/>
    <col min="12043" max="12043" width="5.85546875" customWidth="1"/>
    <col min="12044" max="12044" width="6.28515625" customWidth="1"/>
    <col min="12045" max="12045" width="4.28515625" customWidth="1"/>
    <col min="12046" max="12048" width="3.28515625" customWidth="1"/>
    <col min="12049" max="12050" width="4.28515625" customWidth="1"/>
    <col min="12051" max="12051" width="5" customWidth="1"/>
    <col min="12052" max="12052" width="4.28515625" customWidth="1"/>
    <col min="12289" max="12289" width="3.7109375" customWidth="1"/>
    <col min="12290" max="12290" width="6" customWidth="1"/>
    <col min="12291" max="12291" width="6.7109375" customWidth="1"/>
    <col min="12292" max="12292" width="6.85546875" customWidth="1"/>
    <col min="12293" max="12293" width="9" customWidth="1"/>
    <col min="12294" max="12295" width="6.42578125" customWidth="1"/>
    <col min="12296" max="12296" width="4.42578125" customWidth="1"/>
    <col min="12297" max="12298" width="5.28515625" customWidth="1"/>
    <col min="12299" max="12299" width="5.85546875" customWidth="1"/>
    <col min="12300" max="12300" width="6.28515625" customWidth="1"/>
    <col min="12301" max="12301" width="4.28515625" customWidth="1"/>
    <col min="12302" max="12304" width="3.28515625" customWidth="1"/>
    <col min="12305" max="12306" width="4.28515625" customWidth="1"/>
    <col min="12307" max="12307" width="5" customWidth="1"/>
    <col min="12308" max="12308" width="4.28515625" customWidth="1"/>
    <col min="12545" max="12545" width="3.7109375" customWidth="1"/>
    <col min="12546" max="12546" width="6" customWidth="1"/>
    <col min="12547" max="12547" width="6.7109375" customWidth="1"/>
    <col min="12548" max="12548" width="6.85546875" customWidth="1"/>
    <col min="12549" max="12549" width="9" customWidth="1"/>
    <col min="12550" max="12551" width="6.42578125" customWidth="1"/>
    <col min="12552" max="12552" width="4.42578125" customWidth="1"/>
    <col min="12553" max="12554" width="5.28515625" customWidth="1"/>
    <col min="12555" max="12555" width="5.85546875" customWidth="1"/>
    <col min="12556" max="12556" width="6.28515625" customWidth="1"/>
    <col min="12557" max="12557" width="4.28515625" customWidth="1"/>
    <col min="12558" max="12560" width="3.28515625" customWidth="1"/>
    <col min="12561" max="12562" width="4.28515625" customWidth="1"/>
    <col min="12563" max="12563" width="5" customWidth="1"/>
    <col min="12564" max="12564" width="4.28515625" customWidth="1"/>
    <col min="12801" max="12801" width="3.7109375" customWidth="1"/>
    <col min="12802" max="12802" width="6" customWidth="1"/>
    <col min="12803" max="12803" width="6.7109375" customWidth="1"/>
    <col min="12804" max="12804" width="6.85546875" customWidth="1"/>
    <col min="12805" max="12805" width="9" customWidth="1"/>
    <col min="12806" max="12807" width="6.42578125" customWidth="1"/>
    <col min="12808" max="12808" width="4.42578125" customWidth="1"/>
    <col min="12809" max="12810" width="5.28515625" customWidth="1"/>
    <col min="12811" max="12811" width="5.85546875" customWidth="1"/>
    <col min="12812" max="12812" width="6.28515625" customWidth="1"/>
    <col min="12813" max="12813" width="4.28515625" customWidth="1"/>
    <col min="12814" max="12816" width="3.28515625" customWidth="1"/>
    <col min="12817" max="12818" width="4.28515625" customWidth="1"/>
    <col min="12819" max="12819" width="5" customWidth="1"/>
    <col min="12820" max="12820" width="4.28515625" customWidth="1"/>
    <col min="13057" max="13057" width="3.7109375" customWidth="1"/>
    <col min="13058" max="13058" width="6" customWidth="1"/>
    <col min="13059" max="13059" width="6.7109375" customWidth="1"/>
    <col min="13060" max="13060" width="6.85546875" customWidth="1"/>
    <col min="13061" max="13061" width="9" customWidth="1"/>
    <col min="13062" max="13063" width="6.42578125" customWidth="1"/>
    <col min="13064" max="13064" width="4.42578125" customWidth="1"/>
    <col min="13065" max="13066" width="5.28515625" customWidth="1"/>
    <col min="13067" max="13067" width="5.85546875" customWidth="1"/>
    <col min="13068" max="13068" width="6.28515625" customWidth="1"/>
    <col min="13069" max="13069" width="4.28515625" customWidth="1"/>
    <col min="13070" max="13072" width="3.28515625" customWidth="1"/>
    <col min="13073" max="13074" width="4.28515625" customWidth="1"/>
    <col min="13075" max="13075" width="5" customWidth="1"/>
    <col min="13076" max="13076" width="4.28515625" customWidth="1"/>
    <col min="13313" max="13313" width="3.7109375" customWidth="1"/>
    <col min="13314" max="13314" width="6" customWidth="1"/>
    <col min="13315" max="13315" width="6.7109375" customWidth="1"/>
    <col min="13316" max="13316" width="6.85546875" customWidth="1"/>
    <col min="13317" max="13317" width="9" customWidth="1"/>
    <col min="13318" max="13319" width="6.42578125" customWidth="1"/>
    <col min="13320" max="13320" width="4.42578125" customWidth="1"/>
    <col min="13321" max="13322" width="5.28515625" customWidth="1"/>
    <col min="13323" max="13323" width="5.85546875" customWidth="1"/>
    <col min="13324" max="13324" width="6.28515625" customWidth="1"/>
    <col min="13325" max="13325" width="4.28515625" customWidth="1"/>
    <col min="13326" max="13328" width="3.28515625" customWidth="1"/>
    <col min="13329" max="13330" width="4.28515625" customWidth="1"/>
    <col min="13331" max="13331" width="5" customWidth="1"/>
    <col min="13332" max="13332" width="4.28515625" customWidth="1"/>
    <col min="13569" max="13569" width="3.7109375" customWidth="1"/>
    <col min="13570" max="13570" width="6" customWidth="1"/>
    <col min="13571" max="13571" width="6.7109375" customWidth="1"/>
    <col min="13572" max="13572" width="6.85546875" customWidth="1"/>
    <col min="13573" max="13573" width="9" customWidth="1"/>
    <col min="13574" max="13575" width="6.42578125" customWidth="1"/>
    <col min="13576" max="13576" width="4.42578125" customWidth="1"/>
    <col min="13577" max="13578" width="5.28515625" customWidth="1"/>
    <col min="13579" max="13579" width="5.85546875" customWidth="1"/>
    <col min="13580" max="13580" width="6.28515625" customWidth="1"/>
    <col min="13581" max="13581" width="4.28515625" customWidth="1"/>
    <col min="13582" max="13584" width="3.28515625" customWidth="1"/>
    <col min="13585" max="13586" width="4.28515625" customWidth="1"/>
    <col min="13587" max="13587" width="5" customWidth="1"/>
    <col min="13588" max="13588" width="4.28515625" customWidth="1"/>
    <col min="13825" max="13825" width="3.7109375" customWidth="1"/>
    <col min="13826" max="13826" width="6" customWidth="1"/>
    <col min="13827" max="13827" width="6.7109375" customWidth="1"/>
    <col min="13828" max="13828" width="6.85546875" customWidth="1"/>
    <col min="13829" max="13829" width="9" customWidth="1"/>
    <col min="13830" max="13831" width="6.42578125" customWidth="1"/>
    <col min="13832" max="13832" width="4.42578125" customWidth="1"/>
    <col min="13833" max="13834" width="5.28515625" customWidth="1"/>
    <col min="13835" max="13835" width="5.85546875" customWidth="1"/>
    <col min="13836" max="13836" width="6.28515625" customWidth="1"/>
    <col min="13837" max="13837" width="4.28515625" customWidth="1"/>
    <col min="13838" max="13840" width="3.28515625" customWidth="1"/>
    <col min="13841" max="13842" width="4.28515625" customWidth="1"/>
    <col min="13843" max="13843" width="5" customWidth="1"/>
    <col min="13844" max="13844" width="4.28515625" customWidth="1"/>
    <col min="14081" max="14081" width="3.7109375" customWidth="1"/>
    <col min="14082" max="14082" width="6" customWidth="1"/>
    <col min="14083" max="14083" width="6.7109375" customWidth="1"/>
    <col min="14084" max="14084" width="6.85546875" customWidth="1"/>
    <col min="14085" max="14085" width="9" customWidth="1"/>
    <col min="14086" max="14087" width="6.42578125" customWidth="1"/>
    <col min="14088" max="14088" width="4.42578125" customWidth="1"/>
    <col min="14089" max="14090" width="5.28515625" customWidth="1"/>
    <col min="14091" max="14091" width="5.85546875" customWidth="1"/>
    <col min="14092" max="14092" width="6.28515625" customWidth="1"/>
    <col min="14093" max="14093" width="4.28515625" customWidth="1"/>
    <col min="14094" max="14096" width="3.28515625" customWidth="1"/>
    <col min="14097" max="14098" width="4.28515625" customWidth="1"/>
    <col min="14099" max="14099" width="5" customWidth="1"/>
    <col min="14100" max="14100" width="4.28515625" customWidth="1"/>
    <col min="14337" max="14337" width="3.7109375" customWidth="1"/>
    <col min="14338" max="14338" width="6" customWidth="1"/>
    <col min="14339" max="14339" width="6.7109375" customWidth="1"/>
    <col min="14340" max="14340" width="6.85546875" customWidth="1"/>
    <col min="14341" max="14341" width="9" customWidth="1"/>
    <col min="14342" max="14343" width="6.42578125" customWidth="1"/>
    <col min="14344" max="14344" width="4.42578125" customWidth="1"/>
    <col min="14345" max="14346" width="5.28515625" customWidth="1"/>
    <col min="14347" max="14347" width="5.85546875" customWidth="1"/>
    <col min="14348" max="14348" width="6.28515625" customWidth="1"/>
    <col min="14349" max="14349" width="4.28515625" customWidth="1"/>
    <col min="14350" max="14352" width="3.28515625" customWidth="1"/>
    <col min="14353" max="14354" width="4.28515625" customWidth="1"/>
    <col min="14355" max="14355" width="5" customWidth="1"/>
    <col min="14356" max="14356" width="4.28515625" customWidth="1"/>
    <col min="14593" max="14593" width="3.7109375" customWidth="1"/>
    <col min="14594" max="14594" width="6" customWidth="1"/>
    <col min="14595" max="14595" width="6.7109375" customWidth="1"/>
    <col min="14596" max="14596" width="6.85546875" customWidth="1"/>
    <col min="14597" max="14597" width="9" customWidth="1"/>
    <col min="14598" max="14599" width="6.42578125" customWidth="1"/>
    <col min="14600" max="14600" width="4.42578125" customWidth="1"/>
    <col min="14601" max="14602" width="5.28515625" customWidth="1"/>
    <col min="14603" max="14603" width="5.85546875" customWidth="1"/>
    <col min="14604" max="14604" width="6.28515625" customWidth="1"/>
    <col min="14605" max="14605" width="4.28515625" customWidth="1"/>
    <col min="14606" max="14608" width="3.28515625" customWidth="1"/>
    <col min="14609" max="14610" width="4.28515625" customWidth="1"/>
    <col min="14611" max="14611" width="5" customWidth="1"/>
    <col min="14612" max="14612" width="4.28515625" customWidth="1"/>
    <col min="14849" max="14849" width="3.7109375" customWidth="1"/>
    <col min="14850" max="14850" width="6" customWidth="1"/>
    <col min="14851" max="14851" width="6.7109375" customWidth="1"/>
    <col min="14852" max="14852" width="6.85546875" customWidth="1"/>
    <col min="14853" max="14853" width="9" customWidth="1"/>
    <col min="14854" max="14855" width="6.42578125" customWidth="1"/>
    <col min="14856" max="14856" width="4.42578125" customWidth="1"/>
    <col min="14857" max="14858" width="5.28515625" customWidth="1"/>
    <col min="14859" max="14859" width="5.85546875" customWidth="1"/>
    <col min="14860" max="14860" width="6.28515625" customWidth="1"/>
    <col min="14861" max="14861" width="4.28515625" customWidth="1"/>
    <col min="14862" max="14864" width="3.28515625" customWidth="1"/>
    <col min="14865" max="14866" width="4.28515625" customWidth="1"/>
    <col min="14867" max="14867" width="5" customWidth="1"/>
    <col min="14868" max="14868" width="4.28515625" customWidth="1"/>
    <col min="15105" max="15105" width="3.7109375" customWidth="1"/>
    <col min="15106" max="15106" width="6" customWidth="1"/>
    <col min="15107" max="15107" width="6.7109375" customWidth="1"/>
    <col min="15108" max="15108" width="6.85546875" customWidth="1"/>
    <col min="15109" max="15109" width="9" customWidth="1"/>
    <col min="15110" max="15111" width="6.42578125" customWidth="1"/>
    <col min="15112" max="15112" width="4.42578125" customWidth="1"/>
    <col min="15113" max="15114" width="5.28515625" customWidth="1"/>
    <col min="15115" max="15115" width="5.85546875" customWidth="1"/>
    <col min="15116" max="15116" width="6.28515625" customWidth="1"/>
    <col min="15117" max="15117" width="4.28515625" customWidth="1"/>
    <col min="15118" max="15120" width="3.28515625" customWidth="1"/>
    <col min="15121" max="15122" width="4.28515625" customWidth="1"/>
    <col min="15123" max="15123" width="5" customWidth="1"/>
    <col min="15124" max="15124" width="4.28515625" customWidth="1"/>
    <col min="15361" max="15361" width="3.7109375" customWidth="1"/>
    <col min="15362" max="15362" width="6" customWidth="1"/>
    <col min="15363" max="15363" width="6.7109375" customWidth="1"/>
    <col min="15364" max="15364" width="6.85546875" customWidth="1"/>
    <col min="15365" max="15365" width="9" customWidth="1"/>
    <col min="15366" max="15367" width="6.42578125" customWidth="1"/>
    <col min="15368" max="15368" width="4.42578125" customWidth="1"/>
    <col min="15369" max="15370" width="5.28515625" customWidth="1"/>
    <col min="15371" max="15371" width="5.85546875" customWidth="1"/>
    <col min="15372" max="15372" width="6.28515625" customWidth="1"/>
    <col min="15373" max="15373" width="4.28515625" customWidth="1"/>
    <col min="15374" max="15376" width="3.28515625" customWidth="1"/>
    <col min="15377" max="15378" width="4.28515625" customWidth="1"/>
    <col min="15379" max="15379" width="5" customWidth="1"/>
    <col min="15380" max="15380" width="4.28515625" customWidth="1"/>
    <col min="15617" max="15617" width="3.7109375" customWidth="1"/>
    <col min="15618" max="15618" width="6" customWidth="1"/>
    <col min="15619" max="15619" width="6.7109375" customWidth="1"/>
    <col min="15620" max="15620" width="6.85546875" customWidth="1"/>
    <col min="15621" max="15621" width="9" customWidth="1"/>
    <col min="15622" max="15623" width="6.42578125" customWidth="1"/>
    <col min="15624" max="15624" width="4.42578125" customWidth="1"/>
    <col min="15625" max="15626" width="5.28515625" customWidth="1"/>
    <col min="15627" max="15627" width="5.85546875" customWidth="1"/>
    <col min="15628" max="15628" width="6.28515625" customWidth="1"/>
    <col min="15629" max="15629" width="4.28515625" customWidth="1"/>
    <col min="15630" max="15632" width="3.28515625" customWidth="1"/>
    <col min="15633" max="15634" width="4.28515625" customWidth="1"/>
    <col min="15635" max="15635" width="5" customWidth="1"/>
    <col min="15636" max="15636" width="4.28515625" customWidth="1"/>
    <col min="15873" max="15873" width="3.7109375" customWidth="1"/>
    <col min="15874" max="15874" width="6" customWidth="1"/>
    <col min="15875" max="15875" width="6.7109375" customWidth="1"/>
    <col min="15876" max="15876" width="6.85546875" customWidth="1"/>
    <col min="15877" max="15877" width="9" customWidth="1"/>
    <col min="15878" max="15879" width="6.42578125" customWidth="1"/>
    <col min="15880" max="15880" width="4.42578125" customWidth="1"/>
    <col min="15881" max="15882" width="5.28515625" customWidth="1"/>
    <col min="15883" max="15883" width="5.85546875" customWidth="1"/>
    <col min="15884" max="15884" width="6.28515625" customWidth="1"/>
    <col min="15885" max="15885" width="4.28515625" customWidth="1"/>
    <col min="15886" max="15888" width="3.28515625" customWidth="1"/>
    <col min="15889" max="15890" width="4.28515625" customWidth="1"/>
    <col min="15891" max="15891" width="5" customWidth="1"/>
    <col min="15892" max="15892" width="4.28515625" customWidth="1"/>
    <col min="16129" max="16129" width="3.7109375" customWidth="1"/>
    <col min="16130" max="16130" width="6" customWidth="1"/>
    <col min="16131" max="16131" width="6.7109375" customWidth="1"/>
    <col min="16132" max="16132" width="6.85546875" customWidth="1"/>
    <col min="16133" max="16133" width="9" customWidth="1"/>
    <col min="16134" max="16135" width="6.42578125" customWidth="1"/>
    <col min="16136" max="16136" width="4.42578125" customWidth="1"/>
    <col min="16137" max="16138" width="5.28515625" customWidth="1"/>
    <col min="16139" max="16139" width="5.85546875" customWidth="1"/>
    <col min="16140" max="16140" width="6.28515625" customWidth="1"/>
    <col min="16141" max="16141" width="4.28515625" customWidth="1"/>
    <col min="16142" max="16144" width="3.28515625" customWidth="1"/>
    <col min="16145" max="16146" width="4.28515625" customWidth="1"/>
    <col min="16147" max="16147" width="5" customWidth="1"/>
    <col min="16148" max="16148" width="4.28515625" customWidth="1"/>
  </cols>
  <sheetData>
    <row r="1" spans="1:20">
      <c r="A1" s="444"/>
      <c r="B1" s="445"/>
      <c r="C1" s="445"/>
      <c r="D1" s="445"/>
      <c r="E1" s="446" t="s">
        <v>627</v>
      </c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</row>
    <row r="2" spans="1:20">
      <c r="A2" s="444" t="s">
        <v>628</v>
      </c>
      <c r="B2" s="445"/>
      <c r="C2" s="445"/>
      <c r="D2" s="445"/>
      <c r="E2" s="162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</row>
    <row r="3" spans="1:20">
      <c r="A3" s="709" t="s">
        <v>367</v>
      </c>
      <c r="B3" s="711" t="s">
        <v>629</v>
      </c>
      <c r="C3" s="711"/>
      <c r="D3" s="711" t="s">
        <v>630</v>
      </c>
      <c r="E3" s="712"/>
      <c r="F3" s="712"/>
      <c r="G3" s="712"/>
      <c r="H3" s="712"/>
      <c r="I3" s="712"/>
      <c r="J3" s="712"/>
      <c r="K3" s="712"/>
      <c r="L3" s="712"/>
      <c r="M3" s="712"/>
      <c r="N3" s="712"/>
      <c r="O3" s="712"/>
      <c r="P3" s="712"/>
      <c r="Q3" s="712"/>
      <c r="R3" s="712"/>
      <c r="S3" s="712"/>
      <c r="T3" s="713"/>
    </row>
    <row r="4" spans="1:20">
      <c r="A4" s="709"/>
      <c r="B4" s="711"/>
      <c r="C4" s="711"/>
      <c r="D4" s="709" t="s">
        <v>631</v>
      </c>
      <c r="E4" s="715" t="s">
        <v>632</v>
      </c>
      <c r="F4" s="715" t="s">
        <v>633</v>
      </c>
      <c r="G4" s="715" t="s">
        <v>634</v>
      </c>
      <c r="H4" s="220"/>
      <c r="I4" s="220"/>
      <c r="J4" s="220" t="s">
        <v>194</v>
      </c>
      <c r="K4" s="220"/>
      <c r="L4" s="220"/>
      <c r="M4" s="715" t="s">
        <v>635</v>
      </c>
      <c r="N4" s="220"/>
      <c r="O4" s="220" t="s">
        <v>636</v>
      </c>
      <c r="P4" s="220"/>
      <c r="Q4" s="220"/>
      <c r="R4" s="220"/>
      <c r="S4" s="709" t="s">
        <v>637</v>
      </c>
      <c r="T4" s="709" t="s">
        <v>638</v>
      </c>
    </row>
    <row r="5" spans="1:20" ht="41.25">
      <c r="A5" s="710"/>
      <c r="B5" s="448" t="s">
        <v>632</v>
      </c>
      <c r="C5" s="448" t="s">
        <v>634</v>
      </c>
      <c r="D5" s="714"/>
      <c r="E5" s="716"/>
      <c r="F5" s="716"/>
      <c r="G5" s="716"/>
      <c r="H5" s="448" t="s">
        <v>639</v>
      </c>
      <c r="I5" s="448" t="s">
        <v>640</v>
      </c>
      <c r="J5" s="448" t="s">
        <v>641</v>
      </c>
      <c r="K5" s="448" t="s">
        <v>642</v>
      </c>
      <c r="L5" s="448" t="s">
        <v>643</v>
      </c>
      <c r="M5" s="716"/>
      <c r="N5" s="448" t="s">
        <v>639</v>
      </c>
      <c r="O5" s="448" t="s">
        <v>640</v>
      </c>
      <c r="P5" s="448" t="s">
        <v>641</v>
      </c>
      <c r="Q5" s="448" t="s">
        <v>642</v>
      </c>
      <c r="R5" s="448" t="s">
        <v>643</v>
      </c>
      <c r="S5" s="710"/>
      <c r="T5" s="710"/>
    </row>
    <row r="6" spans="1:20" s="153" customFormat="1" ht="11.25">
      <c r="A6" s="449" t="s">
        <v>388</v>
      </c>
      <c r="B6" s="450">
        <v>34696</v>
      </c>
      <c r="C6" s="449">
        <v>35645</v>
      </c>
      <c r="D6" s="449">
        <v>46401</v>
      </c>
      <c r="E6" s="450">
        <v>40128</v>
      </c>
      <c r="F6" s="450">
        <v>40128</v>
      </c>
      <c r="G6" s="449">
        <f>SUM(H6:L6)</f>
        <v>39990</v>
      </c>
      <c r="H6" s="450">
        <v>51</v>
      </c>
      <c r="I6" s="450">
        <v>795</v>
      </c>
      <c r="J6" s="450">
        <v>778</v>
      </c>
      <c r="K6" s="450">
        <v>18859</v>
      </c>
      <c r="L6" s="450">
        <v>19507</v>
      </c>
      <c r="M6" s="449">
        <f>SUM(N6:R6)</f>
        <v>138</v>
      </c>
      <c r="N6" s="450">
        <v>2</v>
      </c>
      <c r="O6" s="450">
        <v>3</v>
      </c>
      <c r="P6" s="450">
        <v>6</v>
      </c>
      <c r="Q6" s="450">
        <v>28</v>
      </c>
      <c r="R6" s="450">
        <v>99</v>
      </c>
      <c r="S6" s="39">
        <f>G6/F6*100</f>
        <v>99.6561004784689</v>
      </c>
      <c r="T6" s="39">
        <f t="shared" ref="T6:T21" si="0">E6/D6*100</f>
        <v>86.480894808301542</v>
      </c>
    </row>
    <row r="7" spans="1:20" s="153" customFormat="1" ht="11.25">
      <c r="A7" s="15" t="s">
        <v>389</v>
      </c>
      <c r="B7" s="451">
        <v>53380</v>
      </c>
      <c r="C7" s="15">
        <v>56894</v>
      </c>
      <c r="D7" s="15">
        <v>69228</v>
      </c>
      <c r="E7" s="451">
        <v>62530</v>
      </c>
      <c r="F7" s="451">
        <v>64423</v>
      </c>
      <c r="G7" s="15">
        <f>SUM(H7:L7)</f>
        <v>64423</v>
      </c>
      <c r="H7" s="451">
        <v>197</v>
      </c>
      <c r="I7" s="451">
        <v>1555</v>
      </c>
      <c r="J7" s="451">
        <v>838</v>
      </c>
      <c r="K7" s="451">
        <v>31736</v>
      </c>
      <c r="L7" s="451">
        <v>30097</v>
      </c>
      <c r="M7" s="15">
        <f t="shared" ref="M7:M20" si="1">SUM(N7:R7)</f>
        <v>0</v>
      </c>
      <c r="N7" s="451" t="s">
        <v>357</v>
      </c>
      <c r="O7" s="451" t="s">
        <v>357</v>
      </c>
      <c r="P7" s="451" t="s">
        <v>357</v>
      </c>
      <c r="Q7" s="451" t="s">
        <v>357</v>
      </c>
      <c r="R7" s="451" t="s">
        <v>357</v>
      </c>
      <c r="S7" s="16">
        <f t="shared" ref="S7:S20" si="2">G7/F7*100</f>
        <v>100</v>
      </c>
      <c r="T7" s="16">
        <f t="shared" si="0"/>
        <v>90.324724100075116</v>
      </c>
    </row>
    <row r="8" spans="1:20" s="153" customFormat="1" ht="11.25">
      <c r="A8" s="15" t="s">
        <v>390</v>
      </c>
      <c r="B8" s="451">
        <v>52270</v>
      </c>
      <c r="C8" s="15">
        <v>53537</v>
      </c>
      <c r="D8" s="15">
        <v>63320</v>
      </c>
      <c r="E8" s="451">
        <v>57092</v>
      </c>
      <c r="F8" s="451">
        <v>57225</v>
      </c>
      <c r="G8" s="15">
        <f t="shared" ref="G8:G21" si="3">SUM(H8:L8)</f>
        <v>56895</v>
      </c>
      <c r="H8" s="451">
        <v>35</v>
      </c>
      <c r="I8" s="451">
        <v>1097</v>
      </c>
      <c r="J8" s="451">
        <v>640</v>
      </c>
      <c r="K8" s="451">
        <v>29223</v>
      </c>
      <c r="L8" s="451">
        <v>25900</v>
      </c>
      <c r="M8" s="15">
        <f t="shared" si="1"/>
        <v>330</v>
      </c>
      <c r="N8" s="451" t="s">
        <v>357</v>
      </c>
      <c r="O8" s="451">
        <v>4</v>
      </c>
      <c r="P8" s="451">
        <v>14</v>
      </c>
      <c r="Q8" s="451">
        <v>126</v>
      </c>
      <c r="R8" s="451">
        <v>186</v>
      </c>
      <c r="S8" s="16">
        <f t="shared" si="2"/>
        <v>99.423328964613361</v>
      </c>
      <c r="T8" s="16">
        <f t="shared" si="0"/>
        <v>90.164245104232464</v>
      </c>
    </row>
    <row r="9" spans="1:20" s="153" customFormat="1" ht="11.25">
      <c r="A9" s="15" t="s">
        <v>391</v>
      </c>
      <c r="B9" s="451">
        <v>34003</v>
      </c>
      <c r="C9" s="15">
        <v>36018</v>
      </c>
      <c r="D9" s="15">
        <v>41253</v>
      </c>
      <c r="E9" s="451">
        <v>39836</v>
      </c>
      <c r="F9" s="451">
        <v>41108</v>
      </c>
      <c r="G9" s="15">
        <f t="shared" si="3"/>
        <v>41107</v>
      </c>
      <c r="H9" s="451">
        <v>87</v>
      </c>
      <c r="I9" s="451">
        <v>1166</v>
      </c>
      <c r="J9" s="451">
        <v>557</v>
      </c>
      <c r="K9" s="451">
        <v>21305</v>
      </c>
      <c r="L9" s="451">
        <v>17992</v>
      </c>
      <c r="M9" s="15">
        <f t="shared" si="1"/>
        <v>1</v>
      </c>
      <c r="N9" s="451">
        <v>1</v>
      </c>
      <c r="O9" s="451" t="s">
        <v>357</v>
      </c>
      <c r="P9" s="451" t="s">
        <v>357</v>
      </c>
      <c r="Q9" s="451" t="s">
        <v>357</v>
      </c>
      <c r="R9" s="451" t="s">
        <v>357</v>
      </c>
      <c r="S9" s="16">
        <f t="shared" si="2"/>
        <v>99.997567383477673</v>
      </c>
      <c r="T9" s="16">
        <f t="shared" si="0"/>
        <v>96.565098295881512</v>
      </c>
    </row>
    <row r="10" spans="1:20" s="153" customFormat="1" ht="11.25">
      <c r="A10" s="15" t="s">
        <v>392</v>
      </c>
      <c r="B10" s="451">
        <v>34715</v>
      </c>
      <c r="C10" s="15">
        <v>36581</v>
      </c>
      <c r="D10" s="15">
        <v>44314</v>
      </c>
      <c r="E10" s="451">
        <v>42148</v>
      </c>
      <c r="F10" s="451">
        <v>42664</v>
      </c>
      <c r="G10" s="15">
        <f t="shared" si="3"/>
        <v>42186</v>
      </c>
      <c r="H10" s="451">
        <v>20</v>
      </c>
      <c r="I10" s="451">
        <v>959</v>
      </c>
      <c r="J10" s="451">
        <v>791</v>
      </c>
      <c r="K10" s="451">
        <v>22468</v>
      </c>
      <c r="L10" s="451">
        <v>17948</v>
      </c>
      <c r="M10" s="15">
        <f t="shared" si="1"/>
        <v>478</v>
      </c>
      <c r="N10" s="451" t="s">
        <v>357</v>
      </c>
      <c r="O10" s="451">
        <v>2</v>
      </c>
      <c r="P10" s="451">
        <v>6</v>
      </c>
      <c r="Q10" s="451">
        <v>194</v>
      </c>
      <c r="R10" s="451">
        <v>276</v>
      </c>
      <c r="S10" s="16">
        <f t="shared" si="2"/>
        <v>98.87961747609225</v>
      </c>
      <c r="T10" s="16">
        <f t="shared" si="0"/>
        <v>95.112154172496275</v>
      </c>
    </row>
    <row r="11" spans="1:20" s="153" customFormat="1" ht="11.25">
      <c r="A11" s="15" t="s">
        <v>393</v>
      </c>
      <c r="B11" s="451">
        <v>47875</v>
      </c>
      <c r="C11" s="15">
        <v>48949</v>
      </c>
      <c r="D11" s="15">
        <v>57876</v>
      </c>
      <c r="E11" s="451">
        <v>43388</v>
      </c>
      <c r="F11" s="451">
        <v>44371</v>
      </c>
      <c r="G11" s="15">
        <f t="shared" si="3"/>
        <v>43301</v>
      </c>
      <c r="H11" s="451">
        <v>328</v>
      </c>
      <c r="I11" s="451">
        <v>1519</v>
      </c>
      <c r="J11" s="451">
        <v>556</v>
      </c>
      <c r="K11" s="451">
        <v>23954</v>
      </c>
      <c r="L11" s="451">
        <v>16944</v>
      </c>
      <c r="M11" s="15">
        <f t="shared" si="1"/>
        <v>1070</v>
      </c>
      <c r="N11" s="451" t="s">
        <v>357</v>
      </c>
      <c r="O11" s="451" t="s">
        <v>357</v>
      </c>
      <c r="P11" s="451" t="s">
        <v>357</v>
      </c>
      <c r="Q11" s="451">
        <v>587</v>
      </c>
      <c r="R11" s="451">
        <v>483</v>
      </c>
      <c r="S11" s="16">
        <f t="shared" si="2"/>
        <v>97.588515021072325</v>
      </c>
      <c r="T11" s="16">
        <f t="shared" si="0"/>
        <v>74.967171193586296</v>
      </c>
    </row>
    <row r="12" spans="1:20" s="153" customFormat="1" ht="11.25">
      <c r="A12" s="15" t="s">
        <v>394</v>
      </c>
      <c r="B12" s="451">
        <v>59720</v>
      </c>
      <c r="C12" s="15">
        <v>63506</v>
      </c>
      <c r="D12" s="15">
        <v>77602</v>
      </c>
      <c r="E12" s="451">
        <v>74797</v>
      </c>
      <c r="F12" s="451">
        <v>74797</v>
      </c>
      <c r="G12" s="15">
        <f t="shared" si="3"/>
        <v>74797</v>
      </c>
      <c r="H12" s="451">
        <v>347</v>
      </c>
      <c r="I12" s="451">
        <v>1242</v>
      </c>
      <c r="J12" s="451">
        <v>958</v>
      </c>
      <c r="K12" s="451">
        <v>40800</v>
      </c>
      <c r="L12" s="451">
        <v>31450</v>
      </c>
      <c r="M12" s="15">
        <f t="shared" si="1"/>
        <v>0</v>
      </c>
      <c r="N12" s="451" t="s">
        <v>357</v>
      </c>
      <c r="O12" s="451" t="s">
        <v>357</v>
      </c>
      <c r="P12" s="451" t="s">
        <v>357</v>
      </c>
      <c r="Q12" s="451" t="s">
        <v>357</v>
      </c>
      <c r="R12" s="451" t="s">
        <v>357</v>
      </c>
      <c r="S12" s="16">
        <f t="shared" si="2"/>
        <v>100</v>
      </c>
      <c r="T12" s="16">
        <f t="shared" si="0"/>
        <v>96.385402438081485</v>
      </c>
    </row>
    <row r="13" spans="1:20" s="153" customFormat="1" ht="11.25">
      <c r="A13" s="15" t="s">
        <v>395</v>
      </c>
      <c r="B13" s="451">
        <v>51092</v>
      </c>
      <c r="C13" s="15">
        <v>52970</v>
      </c>
      <c r="D13" s="15">
        <v>71601</v>
      </c>
      <c r="E13" s="451">
        <v>55734</v>
      </c>
      <c r="F13" s="451">
        <v>55734</v>
      </c>
      <c r="G13" s="15">
        <f t="shared" si="3"/>
        <v>55734</v>
      </c>
      <c r="H13" s="451">
        <v>1595</v>
      </c>
      <c r="I13" s="451">
        <v>664</v>
      </c>
      <c r="J13" s="451">
        <v>228</v>
      </c>
      <c r="K13" s="451">
        <v>25446</v>
      </c>
      <c r="L13" s="451">
        <v>27801</v>
      </c>
      <c r="M13" s="15">
        <f t="shared" si="1"/>
        <v>0</v>
      </c>
      <c r="N13" s="451" t="s">
        <v>357</v>
      </c>
      <c r="O13" s="451" t="s">
        <v>357</v>
      </c>
      <c r="P13" s="451" t="s">
        <v>357</v>
      </c>
      <c r="Q13" s="451" t="s">
        <v>357</v>
      </c>
      <c r="R13" s="451" t="s">
        <v>357</v>
      </c>
      <c r="S13" s="16">
        <f t="shared" si="2"/>
        <v>100</v>
      </c>
      <c r="T13" s="16">
        <f t="shared" si="0"/>
        <v>77.839694976327138</v>
      </c>
    </row>
    <row r="14" spans="1:20" s="153" customFormat="1" ht="11.25">
      <c r="A14" s="15" t="s">
        <v>396</v>
      </c>
      <c r="B14" s="451">
        <v>52347</v>
      </c>
      <c r="C14" s="15">
        <v>52347</v>
      </c>
      <c r="D14" s="15">
        <v>65610</v>
      </c>
      <c r="E14" s="451">
        <v>60707</v>
      </c>
      <c r="F14" s="451">
        <v>60707</v>
      </c>
      <c r="G14" s="15">
        <f t="shared" si="3"/>
        <v>60707</v>
      </c>
      <c r="H14" s="451">
        <v>862</v>
      </c>
      <c r="I14" s="451">
        <v>2011</v>
      </c>
      <c r="J14" s="451">
        <v>383</v>
      </c>
      <c r="K14" s="451">
        <v>29000</v>
      </c>
      <c r="L14" s="451">
        <v>28451</v>
      </c>
      <c r="M14" s="15">
        <f t="shared" si="1"/>
        <v>0</v>
      </c>
      <c r="N14" s="451" t="s">
        <v>357</v>
      </c>
      <c r="O14" s="451" t="s">
        <v>357</v>
      </c>
      <c r="P14" s="451" t="s">
        <v>357</v>
      </c>
      <c r="Q14" s="451" t="s">
        <v>357</v>
      </c>
      <c r="R14" s="451" t="s">
        <v>357</v>
      </c>
      <c r="S14" s="16">
        <f t="shared" si="2"/>
        <v>100</v>
      </c>
      <c r="T14" s="16">
        <f t="shared" si="0"/>
        <v>92.527053802773963</v>
      </c>
    </row>
    <row r="15" spans="1:20" s="153" customFormat="1" ht="11.25">
      <c r="A15" s="15" t="s">
        <v>397</v>
      </c>
      <c r="B15" s="451">
        <v>36781</v>
      </c>
      <c r="C15" s="15">
        <v>39357</v>
      </c>
      <c r="D15" s="15">
        <v>45636</v>
      </c>
      <c r="E15" s="451">
        <v>41595</v>
      </c>
      <c r="F15" s="451">
        <v>43335</v>
      </c>
      <c r="G15" s="15">
        <f t="shared" si="3"/>
        <v>43292</v>
      </c>
      <c r="H15" s="451">
        <v>77</v>
      </c>
      <c r="I15" s="451">
        <v>1071</v>
      </c>
      <c r="J15" s="451">
        <v>720</v>
      </c>
      <c r="K15" s="451">
        <v>19734</v>
      </c>
      <c r="L15" s="451">
        <v>21690</v>
      </c>
      <c r="M15" s="15">
        <f t="shared" si="1"/>
        <v>43</v>
      </c>
      <c r="N15" s="451" t="s">
        <v>357</v>
      </c>
      <c r="O15" s="451">
        <v>4</v>
      </c>
      <c r="P15" s="451">
        <v>1</v>
      </c>
      <c r="Q15" s="451" t="s">
        <v>357</v>
      </c>
      <c r="R15" s="451">
        <v>38</v>
      </c>
      <c r="S15" s="16">
        <f t="shared" si="2"/>
        <v>99.900773047190498</v>
      </c>
      <c r="T15" s="16">
        <f t="shared" si="0"/>
        <v>91.145148566920852</v>
      </c>
    </row>
    <row r="16" spans="1:20" s="153" customFormat="1" ht="11.25">
      <c r="A16" s="15" t="s">
        <v>398</v>
      </c>
      <c r="B16" s="451">
        <v>29847</v>
      </c>
      <c r="C16" s="15">
        <v>30744</v>
      </c>
      <c r="D16" s="15">
        <v>41555</v>
      </c>
      <c r="E16" s="451">
        <v>39681</v>
      </c>
      <c r="F16" s="451">
        <v>39681</v>
      </c>
      <c r="G16" s="15">
        <f t="shared" si="3"/>
        <v>39681</v>
      </c>
      <c r="H16" s="451">
        <v>747</v>
      </c>
      <c r="I16" s="451">
        <v>1086</v>
      </c>
      <c r="J16" s="451">
        <v>425</v>
      </c>
      <c r="K16" s="451">
        <v>14832</v>
      </c>
      <c r="L16" s="451">
        <v>22591</v>
      </c>
      <c r="M16" s="15">
        <f t="shared" si="1"/>
        <v>0</v>
      </c>
      <c r="N16" s="451" t="s">
        <v>357</v>
      </c>
      <c r="O16" s="451" t="s">
        <v>357</v>
      </c>
      <c r="P16" s="451" t="s">
        <v>357</v>
      </c>
      <c r="Q16" s="451" t="s">
        <v>357</v>
      </c>
      <c r="R16" s="451" t="s">
        <v>357</v>
      </c>
      <c r="S16" s="16">
        <f t="shared" si="2"/>
        <v>100</v>
      </c>
      <c r="T16" s="16">
        <f t="shared" si="0"/>
        <v>95.490314041631578</v>
      </c>
    </row>
    <row r="17" spans="1:20" s="153" customFormat="1" ht="11.25">
      <c r="A17" s="15" t="s">
        <v>399</v>
      </c>
      <c r="B17" s="451">
        <v>38569</v>
      </c>
      <c r="C17" s="15">
        <v>38691</v>
      </c>
      <c r="D17" s="15">
        <v>47024</v>
      </c>
      <c r="E17" s="451">
        <v>46221</v>
      </c>
      <c r="F17" s="451">
        <v>46284</v>
      </c>
      <c r="G17" s="15">
        <f t="shared" si="3"/>
        <v>46284</v>
      </c>
      <c r="H17" s="451">
        <v>239</v>
      </c>
      <c r="I17" s="451">
        <v>1121</v>
      </c>
      <c r="J17" s="451">
        <v>457</v>
      </c>
      <c r="K17" s="451">
        <v>20367</v>
      </c>
      <c r="L17" s="451">
        <v>24100</v>
      </c>
      <c r="M17" s="15">
        <f t="shared" si="1"/>
        <v>0</v>
      </c>
      <c r="N17" s="451" t="s">
        <v>357</v>
      </c>
      <c r="O17" s="451" t="s">
        <v>357</v>
      </c>
      <c r="P17" s="451" t="s">
        <v>357</v>
      </c>
      <c r="Q17" s="451" t="s">
        <v>357</v>
      </c>
      <c r="R17" s="451" t="s">
        <v>357</v>
      </c>
      <c r="S17" s="16">
        <f t="shared" si="2"/>
        <v>100</v>
      </c>
      <c r="T17" s="16">
        <f t="shared" si="0"/>
        <v>98.292361347397076</v>
      </c>
    </row>
    <row r="18" spans="1:20" s="153" customFormat="1" ht="11.25">
      <c r="A18" s="15" t="s">
        <v>400</v>
      </c>
      <c r="B18" s="451">
        <v>120826</v>
      </c>
      <c r="C18" s="15">
        <v>122063</v>
      </c>
      <c r="D18" s="15">
        <v>147153</v>
      </c>
      <c r="E18" s="451">
        <v>129060</v>
      </c>
      <c r="F18" s="451">
        <v>130059</v>
      </c>
      <c r="G18" s="15">
        <f t="shared" si="3"/>
        <v>130059</v>
      </c>
      <c r="H18" s="451">
        <v>178</v>
      </c>
      <c r="I18" s="451">
        <v>3037</v>
      </c>
      <c r="J18" s="451">
        <v>2964</v>
      </c>
      <c r="K18" s="451">
        <v>65327</v>
      </c>
      <c r="L18" s="451">
        <v>58553</v>
      </c>
      <c r="M18" s="15">
        <f t="shared" si="1"/>
        <v>0</v>
      </c>
      <c r="N18" s="451" t="s">
        <v>357</v>
      </c>
      <c r="O18" s="451" t="s">
        <v>357</v>
      </c>
      <c r="P18" s="451" t="s">
        <v>357</v>
      </c>
      <c r="Q18" s="451" t="s">
        <v>357</v>
      </c>
      <c r="R18" s="451" t="s">
        <v>357</v>
      </c>
      <c r="S18" s="16">
        <f t="shared" si="2"/>
        <v>100</v>
      </c>
      <c r="T18" s="16">
        <f t="shared" si="0"/>
        <v>87.704633952416884</v>
      </c>
    </row>
    <row r="19" spans="1:20" s="153" customFormat="1" ht="11.25">
      <c r="A19" s="15" t="s">
        <v>644</v>
      </c>
      <c r="B19" s="451">
        <v>78255</v>
      </c>
      <c r="C19" s="15">
        <v>82220</v>
      </c>
      <c r="D19" s="15">
        <v>106439</v>
      </c>
      <c r="E19" s="451">
        <v>97081</v>
      </c>
      <c r="F19" s="451">
        <v>97558</v>
      </c>
      <c r="G19" s="15">
        <f t="shared" si="3"/>
        <v>97438</v>
      </c>
      <c r="H19" s="451">
        <v>188</v>
      </c>
      <c r="I19" s="451">
        <v>2915</v>
      </c>
      <c r="J19" s="451">
        <v>1534</v>
      </c>
      <c r="K19" s="451">
        <v>45987</v>
      </c>
      <c r="L19" s="451">
        <v>46814</v>
      </c>
      <c r="M19" s="15">
        <f t="shared" si="1"/>
        <v>120</v>
      </c>
      <c r="N19" s="451" t="s">
        <v>357</v>
      </c>
      <c r="O19" s="451">
        <v>11</v>
      </c>
      <c r="P19" s="451">
        <v>4</v>
      </c>
      <c r="Q19" s="451">
        <v>43</v>
      </c>
      <c r="R19" s="451">
        <v>62</v>
      </c>
      <c r="S19" s="16">
        <f t="shared" si="2"/>
        <v>99.876996248385581</v>
      </c>
      <c r="T19" s="16">
        <f t="shared" si="0"/>
        <v>91.208109809374378</v>
      </c>
    </row>
    <row r="20" spans="1:20" s="153" customFormat="1" ht="11.25">
      <c r="A20" s="15" t="s">
        <v>645</v>
      </c>
      <c r="B20" s="451">
        <v>62316</v>
      </c>
      <c r="C20" s="15">
        <v>64890</v>
      </c>
      <c r="D20" s="15">
        <v>77891</v>
      </c>
      <c r="E20" s="451">
        <v>73681</v>
      </c>
      <c r="F20" s="451">
        <v>74049</v>
      </c>
      <c r="G20" s="15">
        <f t="shared" si="3"/>
        <v>73728</v>
      </c>
      <c r="H20" s="451">
        <v>122</v>
      </c>
      <c r="I20" s="451">
        <v>2305</v>
      </c>
      <c r="J20" s="451">
        <v>1668</v>
      </c>
      <c r="K20" s="451">
        <v>34621</v>
      </c>
      <c r="L20" s="451">
        <v>35012</v>
      </c>
      <c r="M20" s="15">
        <f t="shared" si="1"/>
        <v>321</v>
      </c>
      <c r="N20" s="451" t="s">
        <v>357</v>
      </c>
      <c r="O20" s="451" t="s">
        <v>357</v>
      </c>
      <c r="P20" s="451">
        <v>3</v>
      </c>
      <c r="Q20" s="451">
        <v>106</v>
      </c>
      <c r="R20" s="451">
        <v>212</v>
      </c>
      <c r="S20" s="16">
        <f t="shared" si="2"/>
        <v>99.566503261353972</v>
      </c>
      <c r="T20" s="16">
        <f t="shared" si="0"/>
        <v>94.595010976877944</v>
      </c>
    </row>
    <row r="21" spans="1:20" s="153" customFormat="1" ht="11.25">
      <c r="A21" s="452" t="s">
        <v>66</v>
      </c>
      <c r="B21" s="452">
        <f>SUM(B6:B20)</f>
        <v>786692</v>
      </c>
      <c r="C21" s="452">
        <f>SUM(C6:C20)</f>
        <v>814412</v>
      </c>
      <c r="D21" s="452">
        <f>SUM(D6:D20)</f>
        <v>1002903</v>
      </c>
      <c r="E21" s="452">
        <f t="shared" ref="E21:L21" si="4">SUM(E6:E20)</f>
        <v>903679</v>
      </c>
      <c r="F21" s="452">
        <f t="shared" si="4"/>
        <v>912123</v>
      </c>
      <c r="G21" s="452">
        <f t="shared" si="3"/>
        <v>909622</v>
      </c>
      <c r="H21" s="452">
        <f>SUM(H6:H20)</f>
        <v>5073</v>
      </c>
      <c r="I21" s="452">
        <f t="shared" si="4"/>
        <v>22543</v>
      </c>
      <c r="J21" s="452">
        <f t="shared" si="4"/>
        <v>13497</v>
      </c>
      <c r="K21" s="452">
        <f t="shared" si="4"/>
        <v>443659</v>
      </c>
      <c r="L21" s="452">
        <f t="shared" si="4"/>
        <v>424850</v>
      </c>
      <c r="M21" s="452">
        <f t="shared" ref="M21:R21" si="5" xml:space="preserve"> SUM(M6:M20)</f>
        <v>2501</v>
      </c>
      <c r="N21" s="452">
        <f t="shared" si="5"/>
        <v>3</v>
      </c>
      <c r="O21" s="452">
        <f t="shared" si="5"/>
        <v>24</v>
      </c>
      <c r="P21" s="452">
        <f t="shared" si="5"/>
        <v>34</v>
      </c>
      <c r="Q21" s="452">
        <f t="shared" si="5"/>
        <v>1084</v>
      </c>
      <c r="R21" s="452">
        <f t="shared" si="5"/>
        <v>1356</v>
      </c>
      <c r="S21" s="53">
        <f>G21/F21*100</f>
        <v>99.725804524170542</v>
      </c>
      <c r="T21" s="53">
        <f t="shared" si="0"/>
        <v>90.10632134912349</v>
      </c>
    </row>
    <row r="24" spans="1:20" ht="18">
      <c r="F24" s="454"/>
      <c r="G24" s="323"/>
      <c r="H24" s="323"/>
      <c r="I24" s="323"/>
      <c r="J24" s="323"/>
      <c r="K24" s="323"/>
      <c r="L24" s="323"/>
    </row>
  </sheetData>
  <mergeCells count="10">
    <mergeCell ref="A3:A5"/>
    <mergeCell ref="B3:C4"/>
    <mergeCell ref="D3:T3"/>
    <mergeCell ref="D4:D5"/>
    <mergeCell ref="E4:E5"/>
    <mergeCell ref="F4:F5"/>
    <mergeCell ref="G4:G5"/>
    <mergeCell ref="M4:M5"/>
    <mergeCell ref="S4:S5"/>
    <mergeCell ref="T4:T5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8:N87"/>
  <sheetViews>
    <sheetView topLeftCell="A34" workbookViewId="0">
      <selection activeCell="S12" sqref="S12"/>
    </sheetView>
  </sheetViews>
  <sheetFormatPr defaultRowHeight="15"/>
  <cols>
    <col min="1" max="1" width="13.5703125" customWidth="1"/>
    <col min="2" max="2" width="8.5703125" customWidth="1"/>
    <col min="3" max="3" width="6.42578125" customWidth="1"/>
    <col min="4" max="14" width="5.7109375" customWidth="1"/>
    <col min="257" max="257" width="13.5703125" customWidth="1"/>
    <col min="258" max="258" width="8.5703125" customWidth="1"/>
    <col min="259" max="259" width="6.42578125" customWidth="1"/>
    <col min="260" max="270" width="5.7109375" customWidth="1"/>
    <col min="513" max="513" width="13.5703125" customWidth="1"/>
    <col min="514" max="514" width="8.5703125" customWidth="1"/>
    <col min="515" max="515" width="6.42578125" customWidth="1"/>
    <col min="516" max="526" width="5.7109375" customWidth="1"/>
    <col min="769" max="769" width="13.5703125" customWidth="1"/>
    <col min="770" max="770" width="8.5703125" customWidth="1"/>
    <col min="771" max="771" width="6.42578125" customWidth="1"/>
    <col min="772" max="782" width="5.7109375" customWidth="1"/>
    <col min="1025" max="1025" width="13.5703125" customWidth="1"/>
    <col min="1026" max="1026" width="8.5703125" customWidth="1"/>
    <col min="1027" max="1027" width="6.42578125" customWidth="1"/>
    <col min="1028" max="1038" width="5.7109375" customWidth="1"/>
    <col min="1281" max="1281" width="13.5703125" customWidth="1"/>
    <col min="1282" max="1282" width="8.5703125" customWidth="1"/>
    <col min="1283" max="1283" width="6.42578125" customWidth="1"/>
    <col min="1284" max="1294" width="5.7109375" customWidth="1"/>
    <col min="1537" max="1537" width="13.5703125" customWidth="1"/>
    <col min="1538" max="1538" width="8.5703125" customWidth="1"/>
    <col min="1539" max="1539" width="6.42578125" customWidth="1"/>
    <col min="1540" max="1550" width="5.7109375" customWidth="1"/>
    <col min="1793" max="1793" width="13.5703125" customWidth="1"/>
    <col min="1794" max="1794" width="8.5703125" customWidth="1"/>
    <col min="1795" max="1795" width="6.42578125" customWidth="1"/>
    <col min="1796" max="1806" width="5.7109375" customWidth="1"/>
    <col min="2049" max="2049" width="13.5703125" customWidth="1"/>
    <col min="2050" max="2050" width="8.5703125" customWidth="1"/>
    <col min="2051" max="2051" width="6.42578125" customWidth="1"/>
    <col min="2052" max="2062" width="5.7109375" customWidth="1"/>
    <col min="2305" max="2305" width="13.5703125" customWidth="1"/>
    <col min="2306" max="2306" width="8.5703125" customWidth="1"/>
    <col min="2307" max="2307" width="6.42578125" customWidth="1"/>
    <col min="2308" max="2318" width="5.7109375" customWidth="1"/>
    <col min="2561" max="2561" width="13.5703125" customWidth="1"/>
    <col min="2562" max="2562" width="8.5703125" customWidth="1"/>
    <col min="2563" max="2563" width="6.42578125" customWidth="1"/>
    <col min="2564" max="2574" width="5.7109375" customWidth="1"/>
    <col min="2817" max="2817" width="13.5703125" customWidth="1"/>
    <col min="2818" max="2818" width="8.5703125" customWidth="1"/>
    <col min="2819" max="2819" width="6.42578125" customWidth="1"/>
    <col min="2820" max="2830" width="5.7109375" customWidth="1"/>
    <col min="3073" max="3073" width="13.5703125" customWidth="1"/>
    <col min="3074" max="3074" width="8.5703125" customWidth="1"/>
    <col min="3075" max="3075" width="6.42578125" customWidth="1"/>
    <col min="3076" max="3086" width="5.7109375" customWidth="1"/>
    <col min="3329" max="3329" width="13.5703125" customWidth="1"/>
    <col min="3330" max="3330" width="8.5703125" customWidth="1"/>
    <col min="3331" max="3331" width="6.42578125" customWidth="1"/>
    <col min="3332" max="3342" width="5.7109375" customWidth="1"/>
    <col min="3585" max="3585" width="13.5703125" customWidth="1"/>
    <col min="3586" max="3586" width="8.5703125" customWidth="1"/>
    <col min="3587" max="3587" width="6.42578125" customWidth="1"/>
    <col min="3588" max="3598" width="5.7109375" customWidth="1"/>
    <col min="3841" max="3841" width="13.5703125" customWidth="1"/>
    <col min="3842" max="3842" width="8.5703125" customWidth="1"/>
    <col min="3843" max="3843" width="6.42578125" customWidth="1"/>
    <col min="3844" max="3854" width="5.7109375" customWidth="1"/>
    <col min="4097" max="4097" width="13.5703125" customWidth="1"/>
    <col min="4098" max="4098" width="8.5703125" customWidth="1"/>
    <col min="4099" max="4099" width="6.42578125" customWidth="1"/>
    <col min="4100" max="4110" width="5.7109375" customWidth="1"/>
    <col min="4353" max="4353" width="13.5703125" customWidth="1"/>
    <col min="4354" max="4354" width="8.5703125" customWidth="1"/>
    <col min="4355" max="4355" width="6.42578125" customWidth="1"/>
    <col min="4356" max="4366" width="5.7109375" customWidth="1"/>
    <col min="4609" max="4609" width="13.5703125" customWidth="1"/>
    <col min="4610" max="4610" width="8.5703125" customWidth="1"/>
    <col min="4611" max="4611" width="6.42578125" customWidth="1"/>
    <col min="4612" max="4622" width="5.7109375" customWidth="1"/>
    <col min="4865" max="4865" width="13.5703125" customWidth="1"/>
    <col min="4866" max="4866" width="8.5703125" customWidth="1"/>
    <col min="4867" max="4867" width="6.42578125" customWidth="1"/>
    <col min="4868" max="4878" width="5.7109375" customWidth="1"/>
    <col min="5121" max="5121" width="13.5703125" customWidth="1"/>
    <col min="5122" max="5122" width="8.5703125" customWidth="1"/>
    <col min="5123" max="5123" width="6.42578125" customWidth="1"/>
    <col min="5124" max="5134" width="5.7109375" customWidth="1"/>
    <col min="5377" max="5377" width="13.5703125" customWidth="1"/>
    <col min="5378" max="5378" width="8.5703125" customWidth="1"/>
    <col min="5379" max="5379" width="6.42578125" customWidth="1"/>
    <col min="5380" max="5390" width="5.7109375" customWidth="1"/>
    <col min="5633" max="5633" width="13.5703125" customWidth="1"/>
    <col min="5634" max="5634" width="8.5703125" customWidth="1"/>
    <col min="5635" max="5635" width="6.42578125" customWidth="1"/>
    <col min="5636" max="5646" width="5.7109375" customWidth="1"/>
    <col min="5889" max="5889" width="13.5703125" customWidth="1"/>
    <col min="5890" max="5890" width="8.5703125" customWidth="1"/>
    <col min="5891" max="5891" width="6.42578125" customWidth="1"/>
    <col min="5892" max="5902" width="5.7109375" customWidth="1"/>
    <col min="6145" max="6145" width="13.5703125" customWidth="1"/>
    <col min="6146" max="6146" width="8.5703125" customWidth="1"/>
    <col min="6147" max="6147" width="6.42578125" customWidth="1"/>
    <col min="6148" max="6158" width="5.7109375" customWidth="1"/>
    <col min="6401" max="6401" width="13.5703125" customWidth="1"/>
    <col min="6402" max="6402" width="8.5703125" customWidth="1"/>
    <col min="6403" max="6403" width="6.42578125" customWidth="1"/>
    <col min="6404" max="6414" width="5.7109375" customWidth="1"/>
    <col min="6657" max="6657" width="13.5703125" customWidth="1"/>
    <col min="6658" max="6658" width="8.5703125" customWidth="1"/>
    <col min="6659" max="6659" width="6.42578125" customWidth="1"/>
    <col min="6660" max="6670" width="5.7109375" customWidth="1"/>
    <col min="6913" max="6913" width="13.5703125" customWidth="1"/>
    <col min="6914" max="6914" width="8.5703125" customWidth="1"/>
    <col min="6915" max="6915" width="6.42578125" customWidth="1"/>
    <col min="6916" max="6926" width="5.7109375" customWidth="1"/>
    <col min="7169" max="7169" width="13.5703125" customWidth="1"/>
    <col min="7170" max="7170" width="8.5703125" customWidth="1"/>
    <col min="7171" max="7171" width="6.42578125" customWidth="1"/>
    <col min="7172" max="7182" width="5.7109375" customWidth="1"/>
    <col min="7425" max="7425" width="13.5703125" customWidth="1"/>
    <col min="7426" max="7426" width="8.5703125" customWidth="1"/>
    <col min="7427" max="7427" width="6.42578125" customWidth="1"/>
    <col min="7428" max="7438" width="5.7109375" customWidth="1"/>
    <col min="7681" max="7681" width="13.5703125" customWidth="1"/>
    <col min="7682" max="7682" width="8.5703125" customWidth="1"/>
    <col min="7683" max="7683" width="6.42578125" customWidth="1"/>
    <col min="7684" max="7694" width="5.7109375" customWidth="1"/>
    <col min="7937" max="7937" width="13.5703125" customWidth="1"/>
    <col min="7938" max="7938" width="8.5703125" customWidth="1"/>
    <col min="7939" max="7939" width="6.42578125" customWidth="1"/>
    <col min="7940" max="7950" width="5.7109375" customWidth="1"/>
    <col min="8193" max="8193" width="13.5703125" customWidth="1"/>
    <col min="8194" max="8194" width="8.5703125" customWidth="1"/>
    <col min="8195" max="8195" width="6.42578125" customWidth="1"/>
    <col min="8196" max="8206" width="5.7109375" customWidth="1"/>
    <col min="8449" max="8449" width="13.5703125" customWidth="1"/>
    <col min="8450" max="8450" width="8.5703125" customWidth="1"/>
    <col min="8451" max="8451" width="6.42578125" customWidth="1"/>
    <col min="8452" max="8462" width="5.7109375" customWidth="1"/>
    <col min="8705" max="8705" width="13.5703125" customWidth="1"/>
    <col min="8706" max="8706" width="8.5703125" customWidth="1"/>
    <col min="8707" max="8707" width="6.42578125" customWidth="1"/>
    <col min="8708" max="8718" width="5.7109375" customWidth="1"/>
    <col min="8961" max="8961" width="13.5703125" customWidth="1"/>
    <col min="8962" max="8962" width="8.5703125" customWidth="1"/>
    <col min="8963" max="8963" width="6.42578125" customWidth="1"/>
    <col min="8964" max="8974" width="5.7109375" customWidth="1"/>
    <col min="9217" max="9217" width="13.5703125" customWidth="1"/>
    <col min="9218" max="9218" width="8.5703125" customWidth="1"/>
    <col min="9219" max="9219" width="6.42578125" customWidth="1"/>
    <col min="9220" max="9230" width="5.7109375" customWidth="1"/>
    <col min="9473" max="9473" width="13.5703125" customWidth="1"/>
    <col min="9474" max="9474" width="8.5703125" customWidth="1"/>
    <col min="9475" max="9475" width="6.42578125" customWidth="1"/>
    <col min="9476" max="9486" width="5.7109375" customWidth="1"/>
    <col min="9729" max="9729" width="13.5703125" customWidth="1"/>
    <col min="9730" max="9730" width="8.5703125" customWidth="1"/>
    <col min="9731" max="9731" width="6.42578125" customWidth="1"/>
    <col min="9732" max="9742" width="5.7109375" customWidth="1"/>
    <col min="9985" max="9985" width="13.5703125" customWidth="1"/>
    <col min="9986" max="9986" width="8.5703125" customWidth="1"/>
    <col min="9987" max="9987" width="6.42578125" customWidth="1"/>
    <col min="9988" max="9998" width="5.7109375" customWidth="1"/>
    <col min="10241" max="10241" width="13.5703125" customWidth="1"/>
    <col min="10242" max="10242" width="8.5703125" customWidth="1"/>
    <col min="10243" max="10243" width="6.42578125" customWidth="1"/>
    <col min="10244" max="10254" width="5.7109375" customWidth="1"/>
    <col min="10497" max="10497" width="13.5703125" customWidth="1"/>
    <col min="10498" max="10498" width="8.5703125" customWidth="1"/>
    <col min="10499" max="10499" width="6.42578125" customWidth="1"/>
    <col min="10500" max="10510" width="5.7109375" customWidth="1"/>
    <col min="10753" max="10753" width="13.5703125" customWidth="1"/>
    <col min="10754" max="10754" width="8.5703125" customWidth="1"/>
    <col min="10755" max="10755" width="6.42578125" customWidth="1"/>
    <col min="10756" max="10766" width="5.7109375" customWidth="1"/>
    <col min="11009" max="11009" width="13.5703125" customWidth="1"/>
    <col min="11010" max="11010" width="8.5703125" customWidth="1"/>
    <col min="11011" max="11011" width="6.42578125" customWidth="1"/>
    <col min="11012" max="11022" width="5.7109375" customWidth="1"/>
    <col min="11265" max="11265" width="13.5703125" customWidth="1"/>
    <col min="11266" max="11266" width="8.5703125" customWidth="1"/>
    <col min="11267" max="11267" width="6.42578125" customWidth="1"/>
    <col min="11268" max="11278" width="5.7109375" customWidth="1"/>
    <col min="11521" max="11521" width="13.5703125" customWidth="1"/>
    <col min="11522" max="11522" width="8.5703125" customWidth="1"/>
    <col min="11523" max="11523" width="6.42578125" customWidth="1"/>
    <col min="11524" max="11534" width="5.7109375" customWidth="1"/>
    <col min="11777" max="11777" width="13.5703125" customWidth="1"/>
    <col min="11778" max="11778" width="8.5703125" customWidth="1"/>
    <col min="11779" max="11779" width="6.42578125" customWidth="1"/>
    <col min="11780" max="11790" width="5.7109375" customWidth="1"/>
    <col min="12033" max="12033" width="13.5703125" customWidth="1"/>
    <col min="12034" max="12034" width="8.5703125" customWidth="1"/>
    <col min="12035" max="12035" width="6.42578125" customWidth="1"/>
    <col min="12036" max="12046" width="5.7109375" customWidth="1"/>
    <col min="12289" max="12289" width="13.5703125" customWidth="1"/>
    <col min="12290" max="12290" width="8.5703125" customWidth="1"/>
    <col min="12291" max="12291" width="6.42578125" customWidth="1"/>
    <col min="12292" max="12302" width="5.7109375" customWidth="1"/>
    <col min="12545" max="12545" width="13.5703125" customWidth="1"/>
    <col min="12546" max="12546" width="8.5703125" customWidth="1"/>
    <col min="12547" max="12547" width="6.42578125" customWidth="1"/>
    <col min="12548" max="12558" width="5.7109375" customWidth="1"/>
    <col min="12801" max="12801" width="13.5703125" customWidth="1"/>
    <col min="12802" max="12802" width="8.5703125" customWidth="1"/>
    <col min="12803" max="12803" width="6.42578125" customWidth="1"/>
    <col min="12804" max="12814" width="5.7109375" customWidth="1"/>
    <col min="13057" max="13057" width="13.5703125" customWidth="1"/>
    <col min="13058" max="13058" width="8.5703125" customWidth="1"/>
    <col min="13059" max="13059" width="6.42578125" customWidth="1"/>
    <col min="13060" max="13070" width="5.7109375" customWidth="1"/>
    <col min="13313" max="13313" width="13.5703125" customWidth="1"/>
    <col min="13314" max="13314" width="8.5703125" customWidth="1"/>
    <col min="13315" max="13315" width="6.42578125" customWidth="1"/>
    <col min="13316" max="13326" width="5.7109375" customWidth="1"/>
    <col min="13569" max="13569" width="13.5703125" customWidth="1"/>
    <col min="13570" max="13570" width="8.5703125" customWidth="1"/>
    <col min="13571" max="13571" width="6.42578125" customWidth="1"/>
    <col min="13572" max="13582" width="5.7109375" customWidth="1"/>
    <col min="13825" max="13825" width="13.5703125" customWidth="1"/>
    <col min="13826" max="13826" width="8.5703125" customWidth="1"/>
    <col min="13827" max="13827" width="6.42578125" customWidth="1"/>
    <col min="13828" max="13838" width="5.7109375" customWidth="1"/>
    <col min="14081" max="14081" width="13.5703125" customWidth="1"/>
    <col min="14082" max="14082" width="8.5703125" customWidth="1"/>
    <col min="14083" max="14083" width="6.42578125" customWidth="1"/>
    <col min="14084" max="14094" width="5.7109375" customWidth="1"/>
    <col min="14337" max="14337" width="13.5703125" customWidth="1"/>
    <col min="14338" max="14338" width="8.5703125" customWidth="1"/>
    <col min="14339" max="14339" width="6.42578125" customWidth="1"/>
    <col min="14340" max="14350" width="5.7109375" customWidth="1"/>
    <col min="14593" max="14593" width="13.5703125" customWidth="1"/>
    <col min="14594" max="14594" width="8.5703125" customWidth="1"/>
    <col min="14595" max="14595" width="6.42578125" customWidth="1"/>
    <col min="14596" max="14606" width="5.7109375" customWidth="1"/>
    <col min="14849" max="14849" width="13.5703125" customWidth="1"/>
    <col min="14850" max="14850" width="8.5703125" customWidth="1"/>
    <col min="14851" max="14851" width="6.42578125" customWidth="1"/>
    <col min="14852" max="14862" width="5.7109375" customWidth="1"/>
    <col min="15105" max="15105" width="13.5703125" customWidth="1"/>
    <col min="15106" max="15106" width="8.5703125" customWidth="1"/>
    <col min="15107" max="15107" width="6.42578125" customWidth="1"/>
    <col min="15108" max="15118" width="5.7109375" customWidth="1"/>
    <col min="15361" max="15361" width="13.5703125" customWidth="1"/>
    <col min="15362" max="15362" width="8.5703125" customWidth="1"/>
    <col min="15363" max="15363" width="6.42578125" customWidth="1"/>
    <col min="15364" max="15374" width="5.7109375" customWidth="1"/>
    <col min="15617" max="15617" width="13.5703125" customWidth="1"/>
    <col min="15618" max="15618" width="8.5703125" customWidth="1"/>
    <col min="15619" max="15619" width="6.42578125" customWidth="1"/>
    <col min="15620" max="15630" width="5.7109375" customWidth="1"/>
    <col min="15873" max="15873" width="13.5703125" customWidth="1"/>
    <col min="15874" max="15874" width="8.5703125" customWidth="1"/>
    <col min="15875" max="15875" width="6.42578125" customWidth="1"/>
    <col min="15876" max="15886" width="5.7109375" customWidth="1"/>
    <col min="16129" max="16129" width="13.5703125" customWidth="1"/>
    <col min="16130" max="16130" width="8.5703125" customWidth="1"/>
    <col min="16131" max="16131" width="6.42578125" customWidth="1"/>
    <col min="16132" max="16142" width="5.7109375" customWidth="1"/>
  </cols>
  <sheetData>
    <row r="28" ht="46.5" customHeight="1"/>
    <row r="30" ht="38.25" customHeight="1"/>
    <row r="33" spans="1:14" ht="18" customHeight="1">
      <c r="A33" s="717" t="s">
        <v>646</v>
      </c>
      <c r="B33" s="717"/>
      <c r="C33" s="717"/>
      <c r="D33" s="717"/>
      <c r="E33" s="717"/>
      <c r="F33" s="717"/>
      <c r="G33" s="717"/>
      <c r="H33" s="717"/>
      <c r="I33" s="717"/>
      <c r="J33" s="717"/>
      <c r="K33" s="717"/>
      <c r="L33" s="717"/>
      <c r="M33" s="717"/>
      <c r="N33" s="717"/>
    </row>
    <row r="34" spans="1:14">
      <c r="A34" s="455" t="s">
        <v>647</v>
      </c>
      <c r="B34" s="364"/>
      <c r="C34" s="364"/>
      <c r="D34" s="364"/>
      <c r="E34" s="364"/>
      <c r="F34" s="364"/>
      <c r="G34" s="364"/>
      <c r="H34" s="364"/>
      <c r="I34" s="364"/>
      <c r="J34" s="364"/>
      <c r="K34" s="364"/>
      <c r="L34" s="364"/>
      <c r="M34" s="364"/>
      <c r="N34" s="364"/>
    </row>
    <row r="35" spans="1:14" ht="29.25" customHeight="1">
      <c r="A35" s="718" t="s">
        <v>367</v>
      </c>
      <c r="B35" s="651" t="s">
        <v>648</v>
      </c>
      <c r="C35" s="720" t="s">
        <v>649</v>
      </c>
      <c r="D35" s="721"/>
      <c r="E35" s="721"/>
      <c r="F35" s="721"/>
      <c r="G35" s="721"/>
      <c r="H35" s="722"/>
      <c r="I35" s="720" t="s">
        <v>650</v>
      </c>
      <c r="J35" s="721"/>
      <c r="K35" s="721"/>
      <c r="L35" s="721"/>
      <c r="M35" s="721"/>
      <c r="N35" s="722"/>
    </row>
    <row r="36" spans="1:14" ht="45.75" customHeight="1">
      <c r="A36" s="719"/>
      <c r="B36" s="652"/>
      <c r="C36" s="375" t="s">
        <v>143</v>
      </c>
      <c r="D36" s="375" t="s">
        <v>651</v>
      </c>
      <c r="E36" s="375" t="s">
        <v>652</v>
      </c>
      <c r="F36" s="375" t="s">
        <v>653</v>
      </c>
      <c r="G36" s="375" t="s">
        <v>654</v>
      </c>
      <c r="H36" s="375" t="s">
        <v>655</v>
      </c>
      <c r="I36" s="375" t="s">
        <v>143</v>
      </c>
      <c r="J36" s="375" t="s">
        <v>651</v>
      </c>
      <c r="K36" s="375" t="s">
        <v>652</v>
      </c>
      <c r="L36" s="375" t="s">
        <v>653</v>
      </c>
      <c r="M36" s="375" t="s">
        <v>654</v>
      </c>
      <c r="N36" s="375" t="s">
        <v>655</v>
      </c>
    </row>
    <row r="37" spans="1:14" ht="15.75" customHeight="1">
      <c r="A37" s="456" t="s">
        <v>50</v>
      </c>
      <c r="B37" s="362">
        <v>283</v>
      </c>
      <c r="C37" s="362">
        <f>SUM(D37:H37)</f>
        <v>66</v>
      </c>
      <c r="D37" s="457" t="s">
        <v>357</v>
      </c>
      <c r="E37" s="457">
        <v>2</v>
      </c>
      <c r="F37" s="457">
        <v>3</v>
      </c>
      <c r="G37" s="457">
        <v>33</v>
      </c>
      <c r="H37" s="457">
        <v>28</v>
      </c>
      <c r="I37" s="361">
        <f>SUM(J37:N37)</f>
        <v>7</v>
      </c>
      <c r="J37" s="361" t="s">
        <v>357</v>
      </c>
      <c r="K37" s="361">
        <v>2</v>
      </c>
      <c r="L37" s="361">
        <v>2</v>
      </c>
      <c r="M37" s="361">
        <v>2</v>
      </c>
      <c r="N37" s="361">
        <v>1</v>
      </c>
    </row>
    <row r="38" spans="1:14" ht="15.75" customHeight="1">
      <c r="A38" s="458" t="s">
        <v>51</v>
      </c>
      <c r="B38" s="364">
        <v>39</v>
      </c>
      <c r="C38" s="364">
        <f t="shared" ref="C38:C51" si="0">SUM(D38:H38)</f>
        <v>0</v>
      </c>
      <c r="D38" s="459" t="s">
        <v>357</v>
      </c>
      <c r="E38" s="459" t="s">
        <v>357</v>
      </c>
      <c r="F38" s="459" t="s">
        <v>357</v>
      </c>
      <c r="G38" s="459" t="s">
        <v>357</v>
      </c>
      <c r="H38" s="459" t="s">
        <v>357</v>
      </c>
      <c r="I38" s="318">
        <f t="shared" ref="I38:I51" si="1">SUM(J38:N38)</f>
        <v>0</v>
      </c>
      <c r="J38" s="318" t="s">
        <v>357</v>
      </c>
      <c r="K38" s="318" t="s">
        <v>357</v>
      </c>
      <c r="L38" s="318" t="s">
        <v>357</v>
      </c>
      <c r="M38" s="318" t="s">
        <v>357</v>
      </c>
      <c r="N38" s="318" t="s">
        <v>357</v>
      </c>
    </row>
    <row r="39" spans="1:14" ht="15.75" customHeight="1">
      <c r="A39" s="458" t="s">
        <v>656</v>
      </c>
      <c r="B39" s="364">
        <v>458</v>
      </c>
      <c r="C39" s="364">
        <f t="shared" si="0"/>
        <v>415</v>
      </c>
      <c r="D39" s="459">
        <v>1</v>
      </c>
      <c r="E39" s="459">
        <v>18</v>
      </c>
      <c r="F39" s="459">
        <v>6</v>
      </c>
      <c r="G39" s="459">
        <v>214</v>
      </c>
      <c r="H39" s="459">
        <v>176</v>
      </c>
      <c r="I39" s="318">
        <f t="shared" si="1"/>
        <v>160</v>
      </c>
      <c r="J39" s="318">
        <v>1</v>
      </c>
      <c r="K39" s="318">
        <v>6</v>
      </c>
      <c r="L39" s="318">
        <v>4</v>
      </c>
      <c r="M39" s="318">
        <v>76</v>
      </c>
      <c r="N39" s="318">
        <v>73</v>
      </c>
    </row>
    <row r="40" spans="1:14" ht="15.75" customHeight="1">
      <c r="A40" s="458" t="s">
        <v>53</v>
      </c>
      <c r="B40" s="364">
        <v>102</v>
      </c>
      <c r="C40" s="364">
        <f t="shared" si="0"/>
        <v>12</v>
      </c>
      <c r="D40" s="459" t="s">
        <v>357</v>
      </c>
      <c r="E40" s="459">
        <v>2</v>
      </c>
      <c r="F40" s="459">
        <v>0</v>
      </c>
      <c r="G40" s="459">
        <v>6</v>
      </c>
      <c r="H40" s="459">
        <v>4</v>
      </c>
      <c r="I40" s="318">
        <f t="shared" si="1"/>
        <v>11</v>
      </c>
      <c r="J40" s="318" t="s">
        <v>357</v>
      </c>
      <c r="K40" s="318">
        <v>1</v>
      </c>
      <c r="L40" s="318" t="s">
        <v>357</v>
      </c>
      <c r="M40" s="318">
        <v>6</v>
      </c>
      <c r="N40" s="318">
        <v>4</v>
      </c>
    </row>
    <row r="41" spans="1:14" ht="15.75" customHeight="1">
      <c r="A41" s="458" t="s">
        <v>54</v>
      </c>
      <c r="B41" s="364">
        <v>204</v>
      </c>
      <c r="C41" s="364">
        <f t="shared" si="0"/>
        <v>35</v>
      </c>
      <c r="D41" s="459" t="s">
        <v>357</v>
      </c>
      <c r="E41" s="459" t="s">
        <v>357</v>
      </c>
      <c r="F41" s="459">
        <v>2</v>
      </c>
      <c r="G41" s="459">
        <v>17</v>
      </c>
      <c r="H41" s="459">
        <v>16</v>
      </c>
      <c r="I41" s="318">
        <f t="shared" si="1"/>
        <v>0</v>
      </c>
      <c r="J41" s="318" t="s">
        <v>357</v>
      </c>
      <c r="K41" s="318" t="s">
        <v>357</v>
      </c>
      <c r="L41" s="318" t="s">
        <v>357</v>
      </c>
      <c r="M41" s="318" t="s">
        <v>357</v>
      </c>
      <c r="N41" s="318" t="s">
        <v>357</v>
      </c>
    </row>
    <row r="42" spans="1:14" ht="15.75" customHeight="1">
      <c r="A42" s="458" t="s">
        <v>55</v>
      </c>
      <c r="B42" s="364">
        <v>25</v>
      </c>
      <c r="C42" s="364">
        <f t="shared" si="0"/>
        <v>69</v>
      </c>
      <c r="D42" s="459" t="s">
        <v>357</v>
      </c>
      <c r="E42" s="459">
        <v>1</v>
      </c>
      <c r="F42" s="459" t="s">
        <v>357</v>
      </c>
      <c r="G42" s="459">
        <v>33</v>
      </c>
      <c r="H42" s="459">
        <v>35</v>
      </c>
      <c r="I42" s="318">
        <f t="shared" si="1"/>
        <v>69</v>
      </c>
      <c r="J42" s="318" t="s">
        <v>357</v>
      </c>
      <c r="K42" s="318">
        <v>1</v>
      </c>
      <c r="L42" s="318" t="s">
        <v>357</v>
      </c>
      <c r="M42" s="318">
        <v>33</v>
      </c>
      <c r="N42" s="318">
        <v>35</v>
      </c>
    </row>
    <row r="43" spans="1:14" ht="15.75" customHeight="1">
      <c r="A43" s="458" t="s">
        <v>56</v>
      </c>
      <c r="B43" s="364">
        <v>113</v>
      </c>
      <c r="C43" s="364">
        <f t="shared" si="0"/>
        <v>0</v>
      </c>
      <c r="D43" s="459" t="s">
        <v>357</v>
      </c>
      <c r="E43" s="459" t="s">
        <v>357</v>
      </c>
      <c r="F43" s="459" t="s">
        <v>357</v>
      </c>
      <c r="G43" s="459" t="s">
        <v>357</v>
      </c>
      <c r="H43" s="459" t="s">
        <v>357</v>
      </c>
      <c r="I43" s="318">
        <f t="shared" si="1"/>
        <v>0</v>
      </c>
      <c r="J43" s="460" t="s">
        <v>357</v>
      </c>
      <c r="K43" s="460" t="s">
        <v>357</v>
      </c>
      <c r="L43" s="460" t="s">
        <v>357</v>
      </c>
      <c r="M43" s="460" t="s">
        <v>357</v>
      </c>
      <c r="N43" s="460" t="s">
        <v>357</v>
      </c>
    </row>
    <row r="44" spans="1:14" ht="15.75" customHeight="1">
      <c r="A44" s="458" t="s">
        <v>57</v>
      </c>
      <c r="B44" s="364">
        <v>77</v>
      </c>
      <c r="C44" s="364">
        <f t="shared" si="0"/>
        <v>0</v>
      </c>
      <c r="D44" s="459" t="s">
        <v>357</v>
      </c>
      <c r="E44" s="459" t="s">
        <v>357</v>
      </c>
      <c r="F44" s="459" t="s">
        <v>357</v>
      </c>
      <c r="G44" s="459" t="s">
        <v>357</v>
      </c>
      <c r="H44" s="459" t="s">
        <v>357</v>
      </c>
      <c r="I44" s="318">
        <f t="shared" si="1"/>
        <v>0</v>
      </c>
      <c r="J44" s="460" t="s">
        <v>357</v>
      </c>
      <c r="K44" s="460" t="s">
        <v>357</v>
      </c>
      <c r="L44" s="460" t="s">
        <v>357</v>
      </c>
      <c r="M44" s="460" t="s">
        <v>357</v>
      </c>
      <c r="N44" s="460" t="s">
        <v>357</v>
      </c>
    </row>
    <row r="45" spans="1:14" ht="15.75" customHeight="1">
      <c r="A45" s="458" t="s">
        <v>58</v>
      </c>
      <c r="B45" s="364">
        <v>3</v>
      </c>
      <c r="C45" s="364">
        <f t="shared" si="0"/>
        <v>225</v>
      </c>
      <c r="D45" s="459" t="s">
        <v>357</v>
      </c>
      <c r="E45" s="459" t="s">
        <v>357</v>
      </c>
      <c r="F45" s="459" t="s">
        <v>357</v>
      </c>
      <c r="G45" s="459" t="s">
        <v>357</v>
      </c>
      <c r="H45" s="459">
        <v>225</v>
      </c>
      <c r="I45" s="318">
        <f t="shared" si="1"/>
        <v>65</v>
      </c>
      <c r="J45" s="460" t="s">
        <v>357</v>
      </c>
      <c r="K45" s="460" t="s">
        <v>357</v>
      </c>
      <c r="L45" s="460" t="s">
        <v>357</v>
      </c>
      <c r="M45" s="460" t="s">
        <v>357</v>
      </c>
      <c r="N45" s="460">
        <v>65</v>
      </c>
    </row>
    <row r="46" spans="1:14" ht="15.75" customHeight="1">
      <c r="A46" s="458" t="s">
        <v>657</v>
      </c>
      <c r="B46" s="364">
        <v>90</v>
      </c>
      <c r="C46" s="364">
        <f t="shared" si="0"/>
        <v>109</v>
      </c>
      <c r="D46" s="459">
        <v>1</v>
      </c>
      <c r="E46" s="459">
        <v>5</v>
      </c>
      <c r="F46" s="459">
        <v>4</v>
      </c>
      <c r="G46" s="459">
        <v>50</v>
      </c>
      <c r="H46" s="459">
        <v>49</v>
      </c>
      <c r="I46" s="318">
        <f t="shared" si="1"/>
        <v>1</v>
      </c>
      <c r="J46" s="460" t="s">
        <v>357</v>
      </c>
      <c r="K46" s="460" t="s">
        <v>357</v>
      </c>
      <c r="L46" s="460">
        <v>1</v>
      </c>
      <c r="M46" s="460" t="s">
        <v>357</v>
      </c>
      <c r="N46" s="460" t="s">
        <v>357</v>
      </c>
    </row>
    <row r="47" spans="1:14" ht="15.75" customHeight="1">
      <c r="A47" s="458" t="s">
        <v>60</v>
      </c>
      <c r="B47" s="364">
        <v>85</v>
      </c>
      <c r="C47" s="364">
        <f t="shared" si="0"/>
        <v>304</v>
      </c>
      <c r="D47" s="459">
        <v>3</v>
      </c>
      <c r="E47" s="459" t="s">
        <v>357</v>
      </c>
      <c r="F47" s="459" t="s">
        <v>357</v>
      </c>
      <c r="G47" s="459">
        <v>54</v>
      </c>
      <c r="H47" s="459">
        <v>247</v>
      </c>
      <c r="I47" s="318">
        <f t="shared" si="1"/>
        <v>161</v>
      </c>
      <c r="J47" s="460">
        <v>1</v>
      </c>
      <c r="K47" s="460" t="s">
        <v>357</v>
      </c>
      <c r="L47" s="460" t="s">
        <v>357</v>
      </c>
      <c r="M47" s="460">
        <v>40</v>
      </c>
      <c r="N47" s="460">
        <v>120</v>
      </c>
    </row>
    <row r="48" spans="1:14" ht="15.75" customHeight="1">
      <c r="A48" s="458" t="s">
        <v>61</v>
      </c>
      <c r="B48" s="364">
        <v>20</v>
      </c>
      <c r="C48" s="364">
        <f t="shared" si="0"/>
        <v>640</v>
      </c>
      <c r="D48" s="459">
        <v>25</v>
      </c>
      <c r="E48" s="459">
        <v>41</v>
      </c>
      <c r="F48" s="459">
        <v>38</v>
      </c>
      <c r="G48" s="459">
        <v>200</v>
      </c>
      <c r="H48" s="459">
        <v>336</v>
      </c>
      <c r="I48" s="318">
        <f t="shared" si="1"/>
        <v>0</v>
      </c>
      <c r="J48" s="460" t="s">
        <v>357</v>
      </c>
      <c r="K48" s="460" t="s">
        <v>357</v>
      </c>
      <c r="L48" s="460" t="s">
        <v>357</v>
      </c>
      <c r="M48" s="460" t="s">
        <v>357</v>
      </c>
      <c r="N48" s="460" t="s">
        <v>357</v>
      </c>
    </row>
    <row r="49" spans="1:14" ht="15.75" customHeight="1">
      <c r="A49" s="458" t="s">
        <v>62</v>
      </c>
      <c r="B49" s="364">
        <v>9</v>
      </c>
      <c r="C49" s="364">
        <f t="shared" si="0"/>
        <v>0</v>
      </c>
      <c r="D49" s="459" t="s">
        <v>357</v>
      </c>
      <c r="E49" s="459" t="s">
        <v>357</v>
      </c>
      <c r="F49" s="459" t="s">
        <v>357</v>
      </c>
      <c r="G49" s="459" t="s">
        <v>357</v>
      </c>
      <c r="H49" s="459" t="s">
        <v>357</v>
      </c>
      <c r="I49" s="318">
        <f t="shared" si="1"/>
        <v>0</v>
      </c>
      <c r="J49" s="460" t="s">
        <v>357</v>
      </c>
      <c r="K49" s="460" t="s">
        <v>357</v>
      </c>
      <c r="L49" s="460" t="s">
        <v>357</v>
      </c>
      <c r="M49" s="460" t="s">
        <v>357</v>
      </c>
      <c r="N49" s="460" t="s">
        <v>357</v>
      </c>
    </row>
    <row r="50" spans="1:14" ht="15.75" customHeight="1">
      <c r="A50" s="458" t="s">
        <v>63</v>
      </c>
      <c r="B50" s="364">
        <v>109</v>
      </c>
      <c r="C50" s="364">
        <f t="shared" si="0"/>
        <v>64</v>
      </c>
      <c r="D50" s="459" t="s">
        <v>357</v>
      </c>
      <c r="E50" s="459">
        <v>5</v>
      </c>
      <c r="F50" s="459">
        <v>2</v>
      </c>
      <c r="G50" s="459">
        <v>20</v>
      </c>
      <c r="H50" s="459">
        <v>37</v>
      </c>
      <c r="I50" s="318">
        <f t="shared" si="1"/>
        <v>0</v>
      </c>
      <c r="J50" s="460" t="s">
        <v>357</v>
      </c>
      <c r="K50" s="460" t="s">
        <v>357</v>
      </c>
      <c r="L50" s="460" t="s">
        <v>357</v>
      </c>
      <c r="M50" s="460" t="s">
        <v>357</v>
      </c>
      <c r="N50" s="460" t="s">
        <v>357</v>
      </c>
    </row>
    <row r="51" spans="1:14" ht="15.75" customHeight="1">
      <c r="A51" s="458" t="s">
        <v>64</v>
      </c>
      <c r="B51" s="364">
        <v>205</v>
      </c>
      <c r="C51" s="364">
        <f t="shared" si="0"/>
        <v>137</v>
      </c>
      <c r="D51" s="459" t="s">
        <v>357</v>
      </c>
      <c r="E51" s="459" t="s">
        <v>357</v>
      </c>
      <c r="F51" s="459">
        <v>9</v>
      </c>
      <c r="G51" s="459">
        <v>59</v>
      </c>
      <c r="H51" s="459">
        <v>69</v>
      </c>
      <c r="I51" s="318">
        <f t="shared" si="1"/>
        <v>8</v>
      </c>
      <c r="J51" s="460" t="s">
        <v>357</v>
      </c>
      <c r="K51" s="460" t="s">
        <v>357</v>
      </c>
      <c r="L51" s="460">
        <v>8</v>
      </c>
      <c r="M51" s="460" t="s">
        <v>357</v>
      </c>
      <c r="N51" s="460" t="s">
        <v>357</v>
      </c>
    </row>
    <row r="52" spans="1:14" ht="15.75" customHeight="1">
      <c r="A52" s="461" t="s">
        <v>97</v>
      </c>
      <c r="B52" s="370">
        <v>1822</v>
      </c>
      <c r="C52" s="370">
        <f t="shared" ref="C52:H52" si="2">SUM(C37:C51)</f>
        <v>2076</v>
      </c>
      <c r="D52" s="370">
        <f t="shared" si="2"/>
        <v>30</v>
      </c>
      <c r="E52" s="370">
        <f t="shared" si="2"/>
        <v>74</v>
      </c>
      <c r="F52" s="370">
        <f t="shared" si="2"/>
        <v>64</v>
      </c>
      <c r="G52" s="370">
        <f t="shared" si="2"/>
        <v>686</v>
      </c>
      <c r="H52" s="370">
        <f t="shared" si="2"/>
        <v>1222</v>
      </c>
      <c r="I52" s="369">
        <f t="shared" ref="I52:N52" si="3">SUM(I37:I51)</f>
        <v>482</v>
      </c>
      <c r="J52" s="369">
        <f t="shared" si="3"/>
        <v>2</v>
      </c>
      <c r="K52" s="369">
        <f t="shared" si="3"/>
        <v>10</v>
      </c>
      <c r="L52" s="369">
        <f t="shared" si="3"/>
        <v>15</v>
      </c>
      <c r="M52" s="369">
        <f t="shared" si="3"/>
        <v>157</v>
      </c>
      <c r="N52" s="369">
        <f t="shared" si="3"/>
        <v>298</v>
      </c>
    </row>
    <row r="53" spans="1:14">
      <c r="A53" s="462"/>
      <c r="B53" s="462"/>
      <c r="C53" s="462"/>
      <c r="D53" s="462"/>
      <c r="E53" s="462"/>
      <c r="F53" s="462"/>
      <c r="G53" s="462"/>
      <c r="H53" s="462"/>
      <c r="I53" s="462"/>
      <c r="J53" s="462"/>
      <c r="K53" s="462"/>
      <c r="L53" s="462"/>
      <c r="M53" s="462"/>
      <c r="N53" s="462"/>
    </row>
    <row r="54" spans="1:14">
      <c r="A54" s="462"/>
      <c r="B54" s="462"/>
      <c r="C54" s="462"/>
      <c r="D54" s="462"/>
      <c r="E54" s="462"/>
      <c r="F54" s="462"/>
      <c r="G54" s="462"/>
      <c r="H54" s="462"/>
      <c r="I54" s="462"/>
      <c r="J54" s="462"/>
      <c r="K54" s="462"/>
      <c r="L54" s="462"/>
      <c r="M54" s="462"/>
      <c r="N54" s="462"/>
    </row>
    <row r="55" spans="1:14" ht="18">
      <c r="A55" s="462"/>
      <c r="B55" s="462"/>
      <c r="C55" s="723"/>
      <c r="D55" s="724"/>
      <c r="E55" s="724"/>
      <c r="F55" s="724"/>
      <c r="G55" s="724"/>
      <c r="H55" s="724"/>
      <c r="I55" s="724"/>
      <c r="J55" s="462"/>
      <c r="K55" s="462"/>
      <c r="L55" s="462"/>
      <c r="M55" s="462"/>
      <c r="N55" s="462"/>
    </row>
    <row r="56" spans="1:14">
      <c r="A56" s="462"/>
      <c r="B56" s="462"/>
      <c r="C56" s="462"/>
      <c r="D56" s="462"/>
      <c r="E56" s="462"/>
      <c r="F56" s="462"/>
      <c r="G56" s="462"/>
      <c r="H56" s="462"/>
      <c r="I56" s="462"/>
      <c r="J56" s="462"/>
      <c r="K56" s="462"/>
      <c r="L56" s="462"/>
      <c r="M56" s="462"/>
      <c r="N56" s="462"/>
    </row>
    <row r="57" spans="1:14">
      <c r="A57" s="462"/>
      <c r="B57" s="462"/>
      <c r="C57" s="462"/>
      <c r="D57" s="462"/>
      <c r="E57" s="462"/>
      <c r="F57" s="462"/>
      <c r="G57" s="462"/>
      <c r="H57" s="462"/>
      <c r="I57" s="463"/>
      <c r="J57" s="463"/>
      <c r="K57" s="463"/>
      <c r="L57" s="463"/>
      <c r="M57" s="463"/>
      <c r="N57" s="462"/>
    </row>
    <row r="58" spans="1:14">
      <c r="A58" s="462"/>
      <c r="B58" s="462"/>
      <c r="C58" s="462"/>
      <c r="D58" s="462"/>
      <c r="E58" s="462"/>
      <c r="F58" s="462"/>
      <c r="G58" s="462"/>
      <c r="H58" s="462"/>
      <c r="I58" s="463"/>
      <c r="J58" s="463"/>
      <c r="K58" s="463"/>
      <c r="L58" s="463"/>
      <c r="M58" s="463"/>
      <c r="N58" s="462"/>
    </row>
    <row r="59" spans="1:14">
      <c r="A59" s="462"/>
      <c r="B59" s="462"/>
      <c r="C59" s="462"/>
      <c r="D59" s="462"/>
      <c r="E59" s="462"/>
      <c r="F59" s="462"/>
      <c r="G59" s="462"/>
      <c r="H59" s="462"/>
      <c r="I59" s="463"/>
      <c r="J59" s="463"/>
      <c r="K59" s="463"/>
      <c r="L59" s="463"/>
      <c r="M59" s="463"/>
      <c r="N59" s="462"/>
    </row>
    <row r="60" spans="1:14">
      <c r="A60" s="462"/>
      <c r="B60" s="462"/>
      <c r="C60" s="462"/>
      <c r="D60" s="462"/>
      <c r="E60" s="462"/>
      <c r="F60" s="462"/>
      <c r="G60" s="462"/>
      <c r="H60" s="462"/>
      <c r="I60" s="463"/>
      <c r="J60" s="463"/>
      <c r="K60" s="463"/>
      <c r="L60" s="463"/>
      <c r="M60" s="463"/>
      <c r="N60" s="462"/>
    </row>
    <row r="61" spans="1:14">
      <c r="A61" s="462"/>
      <c r="B61" s="462"/>
      <c r="C61" s="462"/>
      <c r="D61" s="462"/>
      <c r="E61" s="462"/>
      <c r="F61" s="462"/>
      <c r="G61" s="462"/>
      <c r="H61" s="462"/>
      <c r="I61" s="463"/>
      <c r="J61" s="463"/>
      <c r="K61" s="463"/>
      <c r="L61" s="463"/>
      <c r="M61" s="463"/>
      <c r="N61" s="462"/>
    </row>
    <row r="62" spans="1:14">
      <c r="A62" s="462"/>
      <c r="B62" s="462"/>
      <c r="C62" s="462"/>
      <c r="D62" s="462"/>
      <c r="E62" s="462"/>
      <c r="F62" s="462"/>
      <c r="G62" s="462"/>
      <c r="H62" s="462"/>
      <c r="I62" s="463"/>
      <c r="J62" s="463"/>
      <c r="K62" s="463"/>
      <c r="L62" s="463"/>
      <c r="M62" s="463"/>
      <c r="N62" s="462"/>
    </row>
    <row r="63" spans="1:14">
      <c r="A63" s="462"/>
      <c r="B63" s="462"/>
      <c r="C63" s="462"/>
      <c r="D63" s="462"/>
      <c r="E63" s="462"/>
      <c r="F63" s="462"/>
      <c r="G63" s="462"/>
      <c r="H63" s="462"/>
      <c r="I63" s="463"/>
      <c r="J63" s="463"/>
      <c r="K63" s="463"/>
      <c r="L63" s="463"/>
      <c r="M63" s="463"/>
      <c r="N63" s="462"/>
    </row>
    <row r="64" spans="1:14">
      <c r="A64" s="462"/>
      <c r="B64" s="462"/>
      <c r="C64" s="462"/>
      <c r="D64" s="462"/>
      <c r="E64" s="462"/>
      <c r="F64" s="462"/>
      <c r="G64" s="462"/>
      <c r="H64" s="462"/>
      <c r="I64" s="463"/>
      <c r="J64" s="463"/>
      <c r="K64" s="463"/>
      <c r="L64" s="463"/>
      <c r="M64" s="463"/>
      <c r="N64" s="462"/>
    </row>
    <row r="65" spans="1:14">
      <c r="A65" s="462"/>
      <c r="B65" s="462"/>
      <c r="C65" s="462"/>
      <c r="D65" s="462"/>
      <c r="E65" s="462"/>
      <c r="F65" s="462"/>
      <c r="G65" s="462"/>
      <c r="H65" s="462"/>
      <c r="I65" s="463"/>
      <c r="J65" s="463"/>
      <c r="K65" s="463"/>
      <c r="L65" s="463"/>
      <c r="M65" s="463"/>
      <c r="N65" s="462"/>
    </row>
    <row r="66" spans="1:14">
      <c r="A66" s="462"/>
      <c r="B66" s="462"/>
      <c r="C66" s="462"/>
      <c r="D66" s="462"/>
      <c r="E66" s="462"/>
      <c r="F66" s="462"/>
      <c r="G66" s="462"/>
      <c r="H66" s="462"/>
      <c r="I66" s="463"/>
      <c r="J66" s="463"/>
      <c r="K66" s="463"/>
      <c r="L66" s="463"/>
      <c r="M66" s="463"/>
      <c r="N66" s="462"/>
    </row>
    <row r="67" spans="1:14">
      <c r="A67" s="462"/>
      <c r="B67" s="462"/>
      <c r="C67" s="462"/>
      <c r="D67" s="462"/>
      <c r="E67" s="462"/>
      <c r="F67" s="462"/>
      <c r="G67" s="462"/>
      <c r="H67" s="462"/>
      <c r="I67" s="463"/>
      <c r="J67" s="463"/>
      <c r="K67" s="463"/>
      <c r="L67" s="463"/>
      <c r="M67" s="463"/>
      <c r="N67" s="462"/>
    </row>
    <row r="68" spans="1:14">
      <c r="A68" s="462"/>
      <c r="B68" s="462"/>
      <c r="C68" s="462"/>
      <c r="D68" s="462"/>
      <c r="E68" s="462"/>
      <c r="F68" s="462"/>
      <c r="G68" s="462"/>
      <c r="H68" s="462"/>
      <c r="I68" s="463"/>
      <c r="J68" s="463"/>
      <c r="K68" s="463"/>
      <c r="L68" s="463"/>
      <c r="M68" s="463"/>
      <c r="N68" s="462"/>
    </row>
    <row r="69" spans="1:14">
      <c r="A69" s="462"/>
      <c r="B69" s="462"/>
      <c r="C69" s="462"/>
      <c r="D69" s="462"/>
      <c r="E69" s="462"/>
      <c r="F69" s="462"/>
      <c r="G69" s="462"/>
      <c r="H69" s="462"/>
      <c r="I69" s="463"/>
      <c r="J69" s="463"/>
      <c r="K69" s="463"/>
      <c r="L69" s="463"/>
      <c r="M69" s="463"/>
      <c r="N69" s="462"/>
    </row>
    <row r="70" spans="1:14">
      <c r="A70" s="462"/>
      <c r="B70" s="462"/>
      <c r="C70" s="462"/>
      <c r="D70" s="462"/>
      <c r="E70" s="462"/>
      <c r="F70" s="462"/>
      <c r="G70" s="462"/>
      <c r="H70" s="462"/>
      <c r="I70" s="463"/>
      <c r="J70" s="463"/>
      <c r="K70" s="463"/>
      <c r="L70" s="463"/>
      <c r="M70" s="463"/>
      <c r="N70" s="462"/>
    </row>
    <row r="71" spans="1:14">
      <c r="A71" s="462"/>
      <c r="B71" s="462"/>
      <c r="C71" s="462"/>
      <c r="D71" s="462"/>
      <c r="E71" s="462"/>
      <c r="F71" s="462"/>
      <c r="G71" s="462"/>
      <c r="H71" s="462"/>
      <c r="I71" s="463"/>
      <c r="J71" s="463"/>
      <c r="K71" s="463"/>
      <c r="L71" s="463"/>
      <c r="M71" s="463"/>
      <c r="N71" s="462"/>
    </row>
    <row r="72" spans="1:14">
      <c r="A72" s="462"/>
      <c r="B72" s="462"/>
      <c r="C72" s="462"/>
      <c r="D72" s="462"/>
      <c r="E72" s="462"/>
      <c r="F72" s="462"/>
      <c r="G72" s="462"/>
      <c r="H72" s="462"/>
      <c r="I72" s="462"/>
      <c r="J72" s="462"/>
      <c r="K72" s="462"/>
      <c r="L72" s="462"/>
      <c r="M72" s="462"/>
      <c r="N72" s="462"/>
    </row>
    <row r="73" spans="1:14">
      <c r="A73" s="462"/>
      <c r="B73" s="462"/>
      <c r="C73" s="462"/>
      <c r="D73" s="462"/>
      <c r="E73" s="462"/>
      <c r="F73" s="462"/>
      <c r="G73" s="462"/>
      <c r="H73" s="462"/>
      <c r="I73" s="462"/>
      <c r="J73" s="462"/>
      <c r="K73" s="462"/>
      <c r="L73" s="462"/>
      <c r="M73" s="462"/>
      <c r="N73" s="462"/>
    </row>
    <row r="74" spans="1:14">
      <c r="A74" s="462"/>
      <c r="B74" s="462"/>
      <c r="C74" s="462"/>
      <c r="D74" s="462"/>
      <c r="E74" s="462"/>
      <c r="F74" s="462"/>
      <c r="G74" s="462"/>
      <c r="H74" s="462"/>
      <c r="I74" s="462"/>
      <c r="J74" s="462"/>
      <c r="K74" s="462"/>
      <c r="L74" s="462"/>
      <c r="M74" s="462"/>
      <c r="N74" s="462"/>
    </row>
    <row r="75" spans="1:14">
      <c r="A75" s="462"/>
      <c r="B75" s="462"/>
      <c r="C75" s="462"/>
      <c r="D75" s="462"/>
      <c r="E75" s="462"/>
      <c r="F75" s="462"/>
      <c r="G75" s="462"/>
      <c r="H75" s="462"/>
      <c r="I75" s="462"/>
      <c r="J75" s="462"/>
      <c r="K75" s="462"/>
      <c r="L75" s="462"/>
      <c r="M75" s="462"/>
      <c r="N75" s="462"/>
    </row>
    <row r="76" spans="1:14">
      <c r="A76" s="462"/>
      <c r="B76" s="462"/>
      <c r="C76" s="462"/>
      <c r="D76" s="462"/>
      <c r="E76" s="462"/>
      <c r="F76" s="462"/>
      <c r="G76" s="462"/>
      <c r="H76" s="462"/>
      <c r="I76" s="462"/>
      <c r="J76" s="462"/>
      <c r="K76" s="462"/>
      <c r="L76" s="462"/>
      <c r="M76" s="462"/>
      <c r="N76" s="462"/>
    </row>
    <row r="77" spans="1:14">
      <c r="A77" s="462"/>
      <c r="B77" s="462"/>
      <c r="C77" s="462"/>
      <c r="D77" s="462"/>
      <c r="E77" s="462"/>
      <c r="F77" s="462"/>
      <c r="G77" s="462"/>
      <c r="H77" s="462"/>
      <c r="I77" s="462"/>
      <c r="J77" s="462"/>
      <c r="K77" s="462"/>
      <c r="L77" s="462"/>
      <c r="M77" s="462"/>
      <c r="N77" s="462"/>
    </row>
    <row r="78" spans="1:14">
      <c r="A78" s="462"/>
      <c r="B78" s="462"/>
      <c r="C78" s="462"/>
      <c r="D78" s="462"/>
      <c r="E78" s="462"/>
      <c r="F78" s="462"/>
      <c r="G78" s="462"/>
      <c r="H78" s="462"/>
      <c r="I78" s="462"/>
      <c r="J78" s="462"/>
      <c r="K78" s="462"/>
      <c r="L78" s="462"/>
      <c r="M78" s="462"/>
      <c r="N78" s="462"/>
    </row>
    <row r="79" spans="1:14">
      <c r="A79" s="462"/>
      <c r="B79" s="462"/>
      <c r="C79" s="462"/>
      <c r="D79" s="462"/>
      <c r="E79" s="462"/>
      <c r="F79" s="462"/>
      <c r="G79" s="462"/>
      <c r="H79" s="462"/>
      <c r="I79" s="462"/>
      <c r="J79" s="462"/>
      <c r="K79" s="462"/>
      <c r="L79" s="462"/>
      <c r="M79" s="462"/>
      <c r="N79" s="462"/>
    </row>
    <row r="80" spans="1:14">
      <c r="A80" s="462"/>
      <c r="B80" s="462"/>
      <c r="C80" s="462"/>
      <c r="D80" s="462"/>
      <c r="E80" s="462"/>
      <c r="F80" s="462"/>
      <c r="G80" s="462"/>
      <c r="H80" s="462"/>
      <c r="I80" s="462"/>
      <c r="J80" s="462"/>
      <c r="K80" s="462"/>
      <c r="L80" s="462"/>
      <c r="M80" s="462"/>
      <c r="N80" s="462"/>
    </row>
    <row r="81" spans="1:14">
      <c r="A81" s="462"/>
      <c r="B81" s="462"/>
      <c r="C81" s="462"/>
      <c r="D81" s="462"/>
      <c r="E81" s="462"/>
      <c r="F81" s="462"/>
      <c r="G81" s="462"/>
      <c r="H81" s="462"/>
      <c r="I81" s="462"/>
      <c r="J81" s="462"/>
      <c r="K81" s="462"/>
      <c r="L81" s="462"/>
      <c r="M81" s="462"/>
      <c r="N81" s="462"/>
    </row>
    <row r="82" spans="1:14">
      <c r="A82" s="462"/>
      <c r="B82" s="462"/>
      <c r="C82" s="462"/>
      <c r="D82" s="462"/>
      <c r="E82" s="462"/>
      <c r="F82" s="462"/>
      <c r="G82" s="462"/>
      <c r="H82" s="462"/>
      <c r="I82" s="462"/>
      <c r="J82" s="462"/>
      <c r="K82" s="462"/>
      <c r="L82" s="462"/>
      <c r="M82" s="462"/>
      <c r="N82" s="462"/>
    </row>
    <row r="83" spans="1:14">
      <c r="A83" s="462"/>
      <c r="B83" s="462"/>
      <c r="C83" s="462"/>
      <c r="D83" s="462"/>
      <c r="E83" s="462"/>
      <c r="F83" s="462"/>
      <c r="G83" s="462"/>
      <c r="H83" s="462"/>
      <c r="I83" s="462"/>
      <c r="J83" s="462"/>
      <c r="K83" s="462"/>
      <c r="L83" s="462"/>
      <c r="M83" s="462"/>
      <c r="N83" s="462"/>
    </row>
    <row r="84" spans="1:14">
      <c r="A84" s="462"/>
      <c r="B84" s="462"/>
      <c r="C84" s="462"/>
      <c r="D84" s="462"/>
      <c r="E84" s="462"/>
      <c r="F84" s="462"/>
      <c r="G84" s="462"/>
      <c r="H84" s="462"/>
      <c r="I84" s="462"/>
      <c r="J84" s="462"/>
      <c r="K84" s="462"/>
      <c r="L84" s="462"/>
      <c r="M84" s="462"/>
      <c r="N84" s="462"/>
    </row>
    <row r="85" spans="1:14">
      <c r="A85" s="462"/>
      <c r="B85" s="462"/>
      <c r="C85" s="462"/>
      <c r="D85" s="462"/>
      <c r="E85" s="462"/>
      <c r="F85" s="462"/>
      <c r="G85" s="462"/>
      <c r="H85" s="462"/>
      <c r="I85" s="462"/>
      <c r="J85" s="462"/>
      <c r="K85" s="462"/>
      <c r="L85" s="462"/>
      <c r="M85" s="462"/>
      <c r="N85" s="462"/>
    </row>
    <row r="86" spans="1:14">
      <c r="A86" s="462"/>
      <c r="B86" s="462"/>
      <c r="C86" s="462"/>
      <c r="D86" s="462"/>
      <c r="E86" s="462"/>
      <c r="F86" s="462"/>
      <c r="G86" s="462"/>
      <c r="H86" s="462"/>
      <c r="I86" s="462"/>
      <c r="J86" s="462"/>
      <c r="K86" s="462"/>
      <c r="L86" s="462"/>
      <c r="M86" s="462"/>
      <c r="N86" s="462"/>
    </row>
    <row r="87" spans="1:14">
      <c r="A87" s="462"/>
      <c r="B87" s="462"/>
      <c r="C87" s="462"/>
      <c r="D87" s="462"/>
      <c r="E87" s="462"/>
      <c r="F87" s="462"/>
      <c r="G87" s="462"/>
      <c r="H87" s="462"/>
      <c r="I87" s="462"/>
      <c r="J87" s="462"/>
      <c r="K87" s="462"/>
      <c r="L87" s="462"/>
      <c r="M87" s="462"/>
      <c r="N87" s="462"/>
    </row>
  </sheetData>
  <mergeCells count="6">
    <mergeCell ref="C55:I55"/>
    <mergeCell ref="A33:N33"/>
    <mergeCell ref="A35:A36"/>
    <mergeCell ref="B35:B36"/>
    <mergeCell ref="C35:H35"/>
    <mergeCell ref="I35:N3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M15" sqref="M15"/>
    </sheetView>
  </sheetViews>
  <sheetFormatPr defaultRowHeight="12.75"/>
  <cols>
    <col min="1" max="1" width="15.140625" style="464" customWidth="1"/>
    <col min="2" max="10" width="8.28515625" style="464" customWidth="1"/>
    <col min="11" max="16384" width="9.140625" style="464"/>
  </cols>
  <sheetData>
    <row r="1" spans="1:13" ht="15">
      <c r="A1" s="725" t="s">
        <v>658</v>
      </c>
      <c r="B1" s="726"/>
      <c r="C1" s="726"/>
      <c r="D1" s="726"/>
      <c r="E1" s="726"/>
      <c r="F1" s="726"/>
      <c r="G1" s="726"/>
      <c r="H1" s="726"/>
      <c r="I1" s="726"/>
      <c r="J1" s="726"/>
    </row>
    <row r="2" spans="1:13">
      <c r="A2" s="464" t="s">
        <v>407</v>
      </c>
    </row>
    <row r="3" spans="1:13">
      <c r="A3" s="465"/>
      <c r="B3" s="727" t="s">
        <v>659</v>
      </c>
      <c r="C3" s="728"/>
      <c r="D3" s="729"/>
      <c r="E3" s="727" t="s">
        <v>660</v>
      </c>
      <c r="F3" s="728"/>
      <c r="G3" s="729"/>
      <c r="H3" s="727" t="s">
        <v>661</v>
      </c>
      <c r="I3" s="728"/>
      <c r="J3" s="729"/>
    </row>
    <row r="4" spans="1:13" ht="52.5">
      <c r="A4" s="465" t="s">
        <v>662</v>
      </c>
      <c r="B4" s="466" t="s">
        <v>663</v>
      </c>
      <c r="C4" s="466" t="s">
        <v>664</v>
      </c>
      <c r="D4" s="466" t="s">
        <v>665</v>
      </c>
      <c r="E4" s="466" t="s">
        <v>663</v>
      </c>
      <c r="F4" s="466" t="s">
        <v>664</v>
      </c>
      <c r="G4" s="466" t="s">
        <v>665</v>
      </c>
      <c r="H4" s="466" t="s">
        <v>663</v>
      </c>
      <c r="I4" s="466" t="s">
        <v>664</v>
      </c>
      <c r="J4" s="466" t="s">
        <v>665</v>
      </c>
      <c r="M4" s="467"/>
    </row>
    <row r="5" spans="1:13">
      <c r="A5" s="468" t="s">
        <v>50</v>
      </c>
      <c r="B5" s="469">
        <v>1</v>
      </c>
      <c r="C5" s="469">
        <v>0.9</v>
      </c>
      <c r="D5" s="470"/>
      <c r="E5" s="469">
        <v>2</v>
      </c>
      <c r="F5" s="469">
        <v>0.41</v>
      </c>
      <c r="G5" s="470"/>
      <c r="H5" s="469">
        <f t="shared" ref="H5:I8" si="0">E5/B5*100</f>
        <v>200</v>
      </c>
      <c r="I5" s="469">
        <f>F5/C5*100</f>
        <v>45.55555555555555</v>
      </c>
      <c r="J5" s="469" t="s">
        <v>357</v>
      </c>
      <c r="M5" s="467"/>
    </row>
    <row r="6" spans="1:13">
      <c r="A6" s="468" t="s">
        <v>51</v>
      </c>
      <c r="B6" s="469">
        <v>1.4</v>
      </c>
      <c r="C6" s="469">
        <v>0.01</v>
      </c>
      <c r="D6" s="470"/>
      <c r="E6" s="469">
        <v>2</v>
      </c>
      <c r="F6" s="469">
        <v>0.4</v>
      </c>
      <c r="G6" s="469">
        <v>25</v>
      </c>
      <c r="H6" s="469">
        <f t="shared" si="0"/>
        <v>142.85714285714286</v>
      </c>
      <c r="I6" s="469">
        <f>F6/C6*100</f>
        <v>4000</v>
      </c>
      <c r="J6" s="469">
        <v>100</v>
      </c>
    </row>
    <row r="7" spans="1:13">
      <c r="A7" s="468" t="s">
        <v>52</v>
      </c>
      <c r="B7" s="471">
        <v>2</v>
      </c>
      <c r="C7" s="469">
        <v>0.5</v>
      </c>
      <c r="D7" s="470"/>
      <c r="E7" s="471">
        <v>1</v>
      </c>
      <c r="F7" s="469">
        <v>0.5</v>
      </c>
      <c r="G7" s="470"/>
      <c r="H7" s="469">
        <f t="shared" si="0"/>
        <v>50</v>
      </c>
      <c r="I7" s="469">
        <f t="shared" si="0"/>
        <v>100</v>
      </c>
      <c r="J7" s="469" t="s">
        <v>357</v>
      </c>
    </row>
    <row r="8" spans="1:13">
      <c r="A8" s="468" t="s">
        <v>53</v>
      </c>
      <c r="B8" s="469">
        <v>5</v>
      </c>
      <c r="C8" s="469">
        <v>1</v>
      </c>
      <c r="D8" s="470"/>
      <c r="E8" s="469">
        <v>0.9</v>
      </c>
      <c r="F8" s="469">
        <v>1.2</v>
      </c>
      <c r="G8" s="470"/>
      <c r="H8" s="469">
        <f t="shared" si="0"/>
        <v>18</v>
      </c>
      <c r="I8" s="469">
        <f t="shared" si="0"/>
        <v>120</v>
      </c>
      <c r="J8" s="469" t="s">
        <v>357</v>
      </c>
    </row>
    <row r="9" spans="1:13">
      <c r="A9" s="468" t="s">
        <v>54</v>
      </c>
      <c r="B9" s="469">
        <v>0</v>
      </c>
      <c r="C9" s="469">
        <v>0.9</v>
      </c>
      <c r="D9" s="470">
        <v>2</v>
      </c>
      <c r="E9" s="469">
        <v>2</v>
      </c>
      <c r="F9" s="469">
        <v>0.5</v>
      </c>
      <c r="G9" s="469">
        <v>1</v>
      </c>
      <c r="H9" s="469" t="s">
        <v>357</v>
      </c>
      <c r="I9" s="469">
        <f>F9/C9*100</f>
        <v>55.555555555555557</v>
      </c>
      <c r="J9" s="469">
        <f t="shared" ref="J9:J20" si="1">G9/D9*100</f>
        <v>50</v>
      </c>
    </row>
    <row r="10" spans="1:13">
      <c r="A10" s="468" t="s">
        <v>55</v>
      </c>
      <c r="B10" s="469">
        <v>0.7</v>
      </c>
      <c r="C10" s="469">
        <v>0.1</v>
      </c>
      <c r="D10" s="470"/>
      <c r="E10" s="469">
        <v>1.5</v>
      </c>
      <c r="F10" s="469">
        <v>0.3</v>
      </c>
      <c r="G10" s="470"/>
      <c r="H10" s="469">
        <f>E10/B10*100</f>
        <v>214.28571428571428</v>
      </c>
      <c r="I10" s="469">
        <f>F10/C10*100</f>
        <v>299.99999999999994</v>
      </c>
      <c r="J10" s="469" t="s">
        <v>357</v>
      </c>
    </row>
    <row r="11" spans="1:13">
      <c r="A11" s="468" t="s">
        <v>56</v>
      </c>
      <c r="B11" s="469">
        <v>1.5</v>
      </c>
      <c r="C11" s="469">
        <v>0.2</v>
      </c>
      <c r="D11" s="470"/>
      <c r="E11" s="469">
        <v>1</v>
      </c>
      <c r="F11" s="469">
        <v>1</v>
      </c>
      <c r="G11" s="470"/>
      <c r="H11" s="469">
        <f>E11/B11*100</f>
        <v>66.666666666666657</v>
      </c>
      <c r="I11" s="469">
        <f>F11/C11*100</f>
        <v>500</v>
      </c>
      <c r="J11" s="469" t="s">
        <v>357</v>
      </c>
    </row>
    <row r="12" spans="1:13">
      <c r="A12" s="468" t="s">
        <v>57</v>
      </c>
      <c r="B12" s="469">
        <v>0</v>
      </c>
      <c r="C12" s="469">
        <v>0</v>
      </c>
      <c r="D12" s="470"/>
      <c r="E12" s="469">
        <v>0</v>
      </c>
      <c r="F12" s="469">
        <v>0</v>
      </c>
      <c r="G12" s="470"/>
      <c r="H12" s="469" t="s">
        <v>357</v>
      </c>
      <c r="I12" s="469" t="s">
        <v>357</v>
      </c>
      <c r="J12" s="469" t="s">
        <v>357</v>
      </c>
    </row>
    <row r="13" spans="1:13">
      <c r="A13" s="468" t="s">
        <v>58</v>
      </c>
      <c r="B13" s="469">
        <v>1.5</v>
      </c>
      <c r="C13" s="469">
        <v>0.2</v>
      </c>
      <c r="D13" s="470">
        <v>0.5</v>
      </c>
      <c r="E13" s="469">
        <v>1.6</v>
      </c>
      <c r="F13" s="469">
        <v>1.2</v>
      </c>
      <c r="G13" s="470"/>
      <c r="H13" s="469">
        <f t="shared" ref="H13:I20" si="2">E13/B13*100</f>
        <v>106.66666666666667</v>
      </c>
      <c r="I13" s="469">
        <f t="shared" si="2"/>
        <v>599.99999999999989</v>
      </c>
      <c r="J13" s="469" t="s">
        <v>357</v>
      </c>
    </row>
    <row r="14" spans="1:13">
      <c r="A14" s="468" t="s">
        <v>59</v>
      </c>
      <c r="B14" s="469">
        <v>1</v>
      </c>
      <c r="C14" s="469">
        <v>0.3</v>
      </c>
      <c r="D14" s="470"/>
      <c r="E14" s="469">
        <v>1</v>
      </c>
      <c r="F14" s="469">
        <v>0.28000000000000003</v>
      </c>
      <c r="G14" s="470"/>
      <c r="H14" s="469">
        <f t="shared" si="2"/>
        <v>100</v>
      </c>
      <c r="I14" s="469">
        <f t="shared" si="2"/>
        <v>93.333333333333343</v>
      </c>
      <c r="J14" s="469" t="s">
        <v>357</v>
      </c>
    </row>
    <row r="15" spans="1:13">
      <c r="A15" s="468" t="s">
        <v>60</v>
      </c>
      <c r="B15" s="469">
        <v>2.1</v>
      </c>
      <c r="C15" s="469">
        <v>3</v>
      </c>
      <c r="D15" s="470">
        <v>1.3</v>
      </c>
      <c r="E15" s="469">
        <v>2.2000000000000002</v>
      </c>
      <c r="F15" s="469">
        <v>1</v>
      </c>
      <c r="G15" s="470"/>
      <c r="H15" s="469">
        <f t="shared" si="2"/>
        <v>104.76190476190477</v>
      </c>
      <c r="I15" s="469">
        <f t="shared" si="2"/>
        <v>33.333333333333329</v>
      </c>
      <c r="J15" s="469" t="s">
        <v>357</v>
      </c>
    </row>
    <row r="16" spans="1:13">
      <c r="A16" s="468" t="s">
        <v>61</v>
      </c>
      <c r="B16" s="469">
        <v>7</v>
      </c>
      <c r="C16" s="469">
        <v>1.3</v>
      </c>
      <c r="D16" s="470"/>
      <c r="E16" s="469">
        <v>7.1</v>
      </c>
      <c r="F16" s="469">
        <v>1.3</v>
      </c>
      <c r="G16" s="470"/>
      <c r="H16" s="469">
        <f t="shared" si="2"/>
        <v>101.42857142857142</v>
      </c>
      <c r="I16" s="469">
        <f t="shared" si="2"/>
        <v>100</v>
      </c>
      <c r="J16" s="469" t="s">
        <v>357</v>
      </c>
    </row>
    <row r="17" spans="1:10">
      <c r="A17" s="468" t="s">
        <v>62</v>
      </c>
      <c r="B17" s="469">
        <v>4</v>
      </c>
      <c r="C17" s="469">
        <v>0.1</v>
      </c>
      <c r="D17" s="470"/>
      <c r="E17" s="469">
        <v>2.5</v>
      </c>
      <c r="F17" s="469">
        <v>1.5</v>
      </c>
      <c r="G17" s="470"/>
      <c r="H17" s="469">
        <f t="shared" si="2"/>
        <v>62.5</v>
      </c>
      <c r="I17" s="469">
        <f>F17/C17*100</f>
        <v>1500</v>
      </c>
      <c r="J17" s="469" t="s">
        <v>357</v>
      </c>
    </row>
    <row r="18" spans="1:10">
      <c r="A18" s="468" t="s">
        <v>63</v>
      </c>
      <c r="B18" s="469">
        <v>5.0999999999999996</v>
      </c>
      <c r="C18" s="469">
        <v>0.6</v>
      </c>
      <c r="D18" s="470"/>
      <c r="E18" s="469">
        <v>3.8</v>
      </c>
      <c r="F18" s="469">
        <v>4.2</v>
      </c>
      <c r="G18" s="470"/>
      <c r="H18" s="469">
        <f t="shared" si="2"/>
        <v>74.509803921568633</v>
      </c>
      <c r="I18" s="469">
        <f t="shared" si="2"/>
        <v>700.00000000000011</v>
      </c>
      <c r="J18" s="469" t="s">
        <v>357</v>
      </c>
    </row>
    <row r="19" spans="1:10">
      <c r="A19" s="468" t="s">
        <v>64</v>
      </c>
      <c r="B19" s="469">
        <v>0.8</v>
      </c>
      <c r="C19" s="469">
        <v>1.6</v>
      </c>
      <c r="D19" s="470"/>
      <c r="E19" s="469">
        <v>1</v>
      </c>
      <c r="F19" s="469">
        <v>0.8</v>
      </c>
      <c r="G19" s="470"/>
      <c r="H19" s="469">
        <f t="shared" si="2"/>
        <v>125</v>
      </c>
      <c r="I19" s="469">
        <f t="shared" si="2"/>
        <v>50</v>
      </c>
      <c r="J19" s="469" t="s">
        <v>357</v>
      </c>
    </row>
    <row r="20" spans="1:10">
      <c r="A20" s="465" t="s">
        <v>66</v>
      </c>
      <c r="B20" s="469">
        <f t="shared" ref="B20:G20" si="3">SUM(B5:B19)</f>
        <v>33.099999999999994</v>
      </c>
      <c r="C20" s="469">
        <f t="shared" si="3"/>
        <v>10.709999999999999</v>
      </c>
      <c r="D20" s="470">
        <f t="shared" si="3"/>
        <v>3.8</v>
      </c>
      <c r="E20" s="469">
        <f t="shared" si="3"/>
        <v>29.599999999999998</v>
      </c>
      <c r="F20" s="469">
        <f t="shared" si="3"/>
        <v>14.59</v>
      </c>
      <c r="G20" s="470">
        <f t="shared" si="3"/>
        <v>26</v>
      </c>
      <c r="H20" s="469">
        <f t="shared" si="2"/>
        <v>89.425981873111795</v>
      </c>
      <c r="I20" s="469">
        <f t="shared" si="2"/>
        <v>136.22782446311859</v>
      </c>
      <c r="J20" s="469">
        <f t="shared" si="1"/>
        <v>684.21052631578948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M17" sqref="M17"/>
    </sheetView>
  </sheetViews>
  <sheetFormatPr defaultRowHeight="15"/>
  <sheetData>
    <row r="1" spans="1:6">
      <c r="A1" s="481" t="s">
        <v>67</v>
      </c>
      <c r="B1" s="481"/>
      <c r="C1" s="481"/>
      <c r="D1" s="481"/>
      <c r="E1" s="481"/>
      <c r="F1" s="481"/>
    </row>
    <row r="2" spans="1:6">
      <c r="A2" s="482" t="s">
        <v>68</v>
      </c>
      <c r="B2" s="482"/>
      <c r="C2" s="482"/>
      <c r="D2" s="482"/>
      <c r="E2" s="482"/>
      <c r="F2" s="482"/>
    </row>
    <row r="3" spans="1:6">
      <c r="A3" s="480" t="s">
        <v>3</v>
      </c>
      <c r="B3" s="484" t="s">
        <v>69</v>
      </c>
      <c r="C3" s="480" t="s">
        <v>70</v>
      </c>
      <c r="D3" s="480"/>
      <c r="E3" s="480"/>
      <c r="F3" s="486" t="s">
        <v>71</v>
      </c>
    </row>
    <row r="4" spans="1:6">
      <c r="A4" s="483"/>
      <c r="B4" s="485"/>
      <c r="C4" s="37" t="s">
        <v>72</v>
      </c>
      <c r="D4" s="37" t="s">
        <v>73</v>
      </c>
      <c r="E4" s="31" t="s">
        <v>11</v>
      </c>
      <c r="F4" s="487"/>
    </row>
    <row r="5" spans="1:6">
      <c r="A5" s="38" t="s">
        <v>74</v>
      </c>
      <c r="B5" s="39">
        <v>17501479</v>
      </c>
      <c r="C5" s="39">
        <f>SUM(C6:C17)</f>
        <v>25346916.899999999</v>
      </c>
      <c r="D5" s="39">
        <f>SUM(D6:D17)</f>
        <v>18420966.200000003</v>
      </c>
      <c r="E5" s="16">
        <f>D5/C5*100</f>
        <v>72.675372206708118</v>
      </c>
      <c r="F5" s="39">
        <f>D5/B5*100</f>
        <v>105.25376855293203</v>
      </c>
    </row>
    <row r="6" spans="1:6">
      <c r="A6" s="40" t="s">
        <v>75</v>
      </c>
      <c r="B6" s="16">
        <v>8795691.1999999993</v>
      </c>
      <c r="C6" s="16">
        <v>10424184.1</v>
      </c>
      <c r="D6" s="16">
        <v>9960411.9000000004</v>
      </c>
      <c r="E6" s="16">
        <f>D6/C6*100</f>
        <v>95.550997607572967</v>
      </c>
      <c r="F6" s="16">
        <f t="shared" ref="F6:F17" si="0">D6/B6*100</f>
        <v>113.24194623840364</v>
      </c>
    </row>
    <row r="7" spans="1:6">
      <c r="A7" s="41" t="s">
        <v>76</v>
      </c>
      <c r="B7" s="16">
        <v>952267.7</v>
      </c>
      <c r="C7" s="16">
        <v>1146108.1000000001</v>
      </c>
      <c r="D7" s="16">
        <v>1076741.5</v>
      </c>
      <c r="E7" s="16">
        <f>D6/C6*100</f>
        <v>95.550997607572967</v>
      </c>
      <c r="F7" s="16">
        <f t="shared" si="0"/>
        <v>113.07130337404072</v>
      </c>
    </row>
    <row r="8" spans="1:6">
      <c r="A8" s="40" t="s">
        <v>77</v>
      </c>
      <c r="B8" s="16">
        <v>977169.2</v>
      </c>
      <c r="C8" s="42">
        <v>1401859.6</v>
      </c>
      <c r="D8" s="42">
        <v>1238298.8999999999</v>
      </c>
      <c r="E8" s="16">
        <f>D7/C7*100</f>
        <v>93.947638970529908</v>
      </c>
      <c r="F8" s="16">
        <f t="shared" si="0"/>
        <v>126.72307927838904</v>
      </c>
    </row>
    <row r="9" spans="1:6">
      <c r="A9" s="40" t="s">
        <v>78</v>
      </c>
      <c r="B9" s="16">
        <v>290010.3</v>
      </c>
      <c r="C9" s="16">
        <v>353972.1</v>
      </c>
      <c r="D9" s="16">
        <v>291520.7</v>
      </c>
      <c r="E9" s="16">
        <f t="shared" ref="E9:E16" si="1">D9/C9*100</f>
        <v>82.356971072013877</v>
      </c>
      <c r="F9" s="16">
        <f t="shared" si="0"/>
        <v>100.52080908850481</v>
      </c>
    </row>
    <row r="10" spans="1:6">
      <c r="A10" s="40" t="s">
        <v>79</v>
      </c>
      <c r="B10" s="16">
        <v>622252.80000000005</v>
      </c>
      <c r="C10" s="16">
        <v>737125.5</v>
      </c>
      <c r="D10" s="16">
        <v>572736.9</v>
      </c>
      <c r="E10" s="16">
        <f t="shared" si="1"/>
        <v>77.698695812314185</v>
      </c>
      <c r="F10" s="16">
        <f t="shared" si="0"/>
        <v>92.042478555339571</v>
      </c>
    </row>
    <row r="11" spans="1:6">
      <c r="A11" s="40" t="s">
        <v>80</v>
      </c>
      <c r="B11" s="16">
        <v>105101.9</v>
      </c>
      <c r="C11" s="16">
        <v>140260.6</v>
      </c>
      <c r="D11" s="16">
        <v>111652.9</v>
      </c>
      <c r="E11" s="16">
        <f t="shared" si="1"/>
        <v>79.603894465017248</v>
      </c>
      <c r="F11" s="16">
        <f t="shared" si="0"/>
        <v>106.23299864227003</v>
      </c>
    </row>
    <row r="12" spans="1:6">
      <c r="A12" s="40" t="s">
        <v>81</v>
      </c>
      <c r="B12" s="16">
        <v>71326.600000000006</v>
      </c>
      <c r="C12" s="16">
        <v>90237.7</v>
      </c>
      <c r="D12" s="16">
        <v>72380.100000000006</v>
      </c>
      <c r="E12" s="16">
        <f t="shared" si="1"/>
        <v>80.210488520873213</v>
      </c>
      <c r="F12" s="16">
        <f t="shared" si="0"/>
        <v>101.47700857744518</v>
      </c>
    </row>
    <row r="13" spans="1:6">
      <c r="A13" s="40" t="s">
        <v>82</v>
      </c>
      <c r="B13" s="43">
        <v>220784.6</v>
      </c>
      <c r="C13" s="43">
        <v>304241.90000000002</v>
      </c>
      <c r="D13" s="43">
        <v>228669.8</v>
      </c>
      <c r="E13" s="16">
        <f t="shared" si="1"/>
        <v>75.160521939943166</v>
      </c>
      <c r="F13" s="16">
        <f t="shared" si="0"/>
        <v>103.57144474750504</v>
      </c>
    </row>
    <row r="14" spans="1:6">
      <c r="A14" s="40" t="s">
        <v>83</v>
      </c>
      <c r="B14" s="43">
        <v>287287.09999999998</v>
      </c>
      <c r="C14" s="43">
        <v>426714.3</v>
      </c>
      <c r="D14" s="43">
        <v>263684.90000000002</v>
      </c>
      <c r="E14" s="16">
        <f t="shared" si="1"/>
        <v>61.794249688843337</v>
      </c>
      <c r="F14" s="16">
        <f t="shared" si="0"/>
        <v>91.784455341016027</v>
      </c>
    </row>
    <row r="15" spans="1:6">
      <c r="A15" s="40" t="s">
        <v>84</v>
      </c>
      <c r="B15" s="44">
        <v>13600</v>
      </c>
      <c r="C15" s="45">
        <v>121751</v>
      </c>
      <c r="D15" s="45">
        <v>115275.3</v>
      </c>
      <c r="E15" s="16">
        <f t="shared" si="1"/>
        <v>94.6811935836256</v>
      </c>
      <c r="F15" s="16">
        <f>D15/B15*100</f>
        <v>847.61249999999995</v>
      </c>
    </row>
    <row r="16" spans="1:6">
      <c r="A16" s="46" t="s">
        <v>85</v>
      </c>
      <c r="B16" s="47">
        <v>2692219.2</v>
      </c>
      <c r="C16" s="48">
        <v>3042420.2</v>
      </c>
      <c r="D16" s="44">
        <v>2088401.5</v>
      </c>
      <c r="E16" s="16">
        <f t="shared" si="1"/>
        <v>68.642769989497182</v>
      </c>
      <c r="F16" s="16">
        <f t="shared" si="0"/>
        <v>77.571748243976558</v>
      </c>
    </row>
    <row r="17" spans="1:6" ht="15.75" thickBot="1">
      <c r="A17" s="49" t="s">
        <v>86</v>
      </c>
      <c r="B17" s="50">
        <v>2473767.7999999998</v>
      </c>
      <c r="C17" s="51">
        <v>7158041.7999999998</v>
      </c>
      <c r="D17" s="52">
        <v>2401191.7999999998</v>
      </c>
      <c r="E17" s="53">
        <v>0</v>
      </c>
      <c r="F17" s="54">
        <f t="shared" si="0"/>
        <v>97.06617573403615</v>
      </c>
    </row>
  </sheetData>
  <mergeCells count="6">
    <mergeCell ref="A1:F1"/>
    <mergeCell ref="A2:F2"/>
    <mergeCell ref="A3:A4"/>
    <mergeCell ref="B3:B4"/>
    <mergeCell ref="C3:E3"/>
    <mergeCell ref="F3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workbookViewId="0">
      <selection activeCell="L11" sqref="L11"/>
    </sheetView>
  </sheetViews>
  <sheetFormatPr defaultRowHeight="15"/>
  <sheetData>
    <row r="1" spans="1:16" ht="15.75">
      <c r="A1" s="55"/>
      <c r="B1" s="55"/>
      <c r="C1" s="488" t="s">
        <v>87</v>
      </c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55"/>
      <c r="P1" s="55"/>
    </row>
    <row r="2" spans="1:16" ht="15.75">
      <c r="A2" s="55"/>
      <c r="B2" s="55"/>
      <c r="C2" s="488" t="s">
        <v>88</v>
      </c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55"/>
      <c r="P2" s="55"/>
    </row>
    <row r="3" spans="1:16">
      <c r="A3" s="55"/>
      <c r="B3" s="55"/>
      <c r="C3" s="57" t="s">
        <v>89</v>
      </c>
      <c r="D3" s="55"/>
      <c r="E3" s="55"/>
      <c r="F3" s="55"/>
      <c r="G3" s="55"/>
      <c r="H3" s="55"/>
      <c r="I3" s="55"/>
      <c r="J3" s="58" t="s">
        <v>90</v>
      </c>
      <c r="K3" s="58"/>
      <c r="L3" s="58"/>
      <c r="M3" s="58"/>
      <c r="N3" s="59"/>
      <c r="O3" s="55"/>
      <c r="P3" s="55"/>
    </row>
    <row r="4" spans="1:16">
      <c r="A4" s="489" t="s">
        <v>91</v>
      </c>
      <c r="B4" s="489" t="s">
        <v>3</v>
      </c>
      <c r="C4" s="489"/>
      <c r="D4" s="490" t="s">
        <v>92</v>
      </c>
      <c r="E4" s="490"/>
      <c r="F4" s="490" t="s">
        <v>93</v>
      </c>
      <c r="G4" s="490"/>
      <c r="H4" s="490" t="s">
        <v>94</v>
      </c>
      <c r="I4" s="490"/>
      <c r="J4" s="491" t="s">
        <v>95</v>
      </c>
      <c r="K4" s="492"/>
      <c r="L4" s="491" t="s">
        <v>96</v>
      </c>
      <c r="M4" s="492"/>
      <c r="N4" s="490" t="s">
        <v>97</v>
      </c>
      <c r="O4" s="490"/>
      <c r="P4" s="490"/>
    </row>
    <row r="5" spans="1:16" ht="25.5">
      <c r="A5" s="472"/>
      <c r="B5" s="489"/>
      <c r="C5" s="489"/>
      <c r="D5" s="60">
        <v>2014</v>
      </c>
      <c r="E5" s="60">
        <v>2015</v>
      </c>
      <c r="F5" s="60">
        <v>2014</v>
      </c>
      <c r="G5" s="60">
        <v>2015</v>
      </c>
      <c r="H5" s="60">
        <v>2014</v>
      </c>
      <c r="I5" s="60">
        <v>2015</v>
      </c>
      <c r="J5" s="60">
        <v>2014</v>
      </c>
      <c r="K5" s="60">
        <v>2015</v>
      </c>
      <c r="L5" s="60">
        <v>2014</v>
      </c>
      <c r="M5" s="61">
        <v>2015</v>
      </c>
      <c r="N5" s="60">
        <v>2014</v>
      </c>
      <c r="O5" s="62">
        <v>2015</v>
      </c>
      <c r="P5" s="28" t="s">
        <v>98</v>
      </c>
    </row>
    <row r="6" spans="1:16" ht="33.75">
      <c r="A6" s="495">
        <v>1</v>
      </c>
      <c r="B6" s="497" t="s">
        <v>99</v>
      </c>
      <c r="C6" s="63" t="s">
        <v>100</v>
      </c>
      <c r="D6" s="64">
        <v>0</v>
      </c>
      <c r="E6" s="64">
        <v>0</v>
      </c>
      <c r="F6" s="64">
        <v>6275</v>
      </c>
      <c r="G6" s="64">
        <v>5902.85</v>
      </c>
      <c r="H6" s="64">
        <v>1150</v>
      </c>
      <c r="I6" s="64">
        <v>359.3</v>
      </c>
      <c r="J6" s="64">
        <v>0</v>
      </c>
      <c r="K6" s="64">
        <v>1384</v>
      </c>
      <c r="L6" s="64">
        <v>6120.7</v>
      </c>
      <c r="M6" s="65">
        <v>5329.6</v>
      </c>
      <c r="N6" s="64">
        <f>SUM(D6+F6+H6+J6+L6)</f>
        <v>13545.7</v>
      </c>
      <c r="O6" s="64">
        <f>SUM(E6+G6+I6+K6+M6)</f>
        <v>12975.75</v>
      </c>
      <c r="P6" s="64">
        <f>O6/N6*100</f>
        <v>95.792391681493015</v>
      </c>
    </row>
    <row r="7" spans="1:16" ht="22.5">
      <c r="A7" s="496"/>
      <c r="B7" s="498"/>
      <c r="C7" s="66" t="s">
        <v>101</v>
      </c>
      <c r="D7" s="67">
        <v>0.253</v>
      </c>
      <c r="E7" s="67">
        <v>0.36</v>
      </c>
      <c r="F7" s="67">
        <v>85032.5</v>
      </c>
      <c r="G7" s="67">
        <v>83216.5</v>
      </c>
      <c r="H7" s="67">
        <v>6976.09</v>
      </c>
      <c r="I7" s="67">
        <v>11030.9</v>
      </c>
      <c r="J7" s="67">
        <v>0</v>
      </c>
      <c r="K7" s="67">
        <v>1551.85</v>
      </c>
      <c r="L7" s="67">
        <v>48662.1</v>
      </c>
      <c r="M7" s="68">
        <v>44961.8</v>
      </c>
      <c r="N7" s="67">
        <f t="shared" ref="N7:N13" si="0">SUM(D7+F7+H7+J7+L7)</f>
        <v>140670.943</v>
      </c>
      <c r="O7" s="67">
        <f t="shared" ref="O7:O13" si="1">SUM(E7+G7+I7+K7+M7)</f>
        <v>140761.41</v>
      </c>
      <c r="P7" s="67">
        <f t="shared" ref="P7:P13" si="2">O7/N7*100</f>
        <v>100.06431107808811</v>
      </c>
    </row>
    <row r="8" spans="1:16" ht="22.5">
      <c r="A8" s="496">
        <v>2</v>
      </c>
      <c r="B8" s="498" t="s">
        <v>102</v>
      </c>
      <c r="C8" s="66" t="s">
        <v>103</v>
      </c>
      <c r="D8" s="67">
        <v>0</v>
      </c>
      <c r="E8" s="67">
        <v>0</v>
      </c>
      <c r="F8" s="67">
        <v>5845.2</v>
      </c>
      <c r="G8" s="67">
        <v>4532.6000000000004</v>
      </c>
      <c r="H8" s="67">
        <v>1629.5</v>
      </c>
      <c r="I8" s="67">
        <v>1529</v>
      </c>
      <c r="J8" s="67">
        <v>0</v>
      </c>
      <c r="K8" s="67">
        <v>75.5</v>
      </c>
      <c r="L8" s="67">
        <v>1877.4</v>
      </c>
      <c r="M8" s="68">
        <v>1997.7</v>
      </c>
      <c r="N8" s="67">
        <f t="shared" si="0"/>
        <v>9352.1</v>
      </c>
      <c r="O8" s="67">
        <f t="shared" si="1"/>
        <v>8134.8</v>
      </c>
      <c r="P8" s="67">
        <f t="shared" si="2"/>
        <v>86.983672116423051</v>
      </c>
    </row>
    <row r="9" spans="1:16" ht="22.5">
      <c r="A9" s="496"/>
      <c r="B9" s="498"/>
      <c r="C9" s="66" t="s">
        <v>104</v>
      </c>
      <c r="D9" s="67">
        <v>0.312</v>
      </c>
      <c r="E9" s="67">
        <v>0.47</v>
      </c>
      <c r="F9" s="67">
        <v>85987.7</v>
      </c>
      <c r="G9" s="67">
        <v>85255.5</v>
      </c>
      <c r="H9" s="67">
        <v>7825.7</v>
      </c>
      <c r="I9" s="67">
        <v>10774.8</v>
      </c>
      <c r="J9" s="67">
        <v>0</v>
      </c>
      <c r="K9" s="67">
        <v>2888.8</v>
      </c>
      <c r="L9" s="67">
        <v>52659.4</v>
      </c>
      <c r="M9" s="68">
        <v>47819.199999999997</v>
      </c>
      <c r="N9" s="67">
        <f t="shared" si="0"/>
        <v>146473.11199999999</v>
      </c>
      <c r="O9" s="67">
        <f t="shared" si="1"/>
        <v>146738.77000000002</v>
      </c>
      <c r="P9" s="67">
        <f t="shared" si="2"/>
        <v>100.18136980663046</v>
      </c>
    </row>
    <row r="10" spans="1:16">
      <c r="A10" s="69">
        <v>3</v>
      </c>
      <c r="B10" s="493" t="s">
        <v>105</v>
      </c>
      <c r="C10" s="493"/>
      <c r="D10" s="67">
        <v>0</v>
      </c>
      <c r="E10" s="67">
        <v>0</v>
      </c>
      <c r="F10" s="67">
        <v>41684.199999999997</v>
      </c>
      <c r="G10" s="67">
        <v>47975.6</v>
      </c>
      <c r="H10" s="67">
        <v>6456</v>
      </c>
      <c r="I10" s="67">
        <v>6105.7</v>
      </c>
      <c r="J10" s="67">
        <v>0</v>
      </c>
      <c r="K10" s="67">
        <v>1537.6</v>
      </c>
      <c r="L10" s="67">
        <v>14241.3</v>
      </c>
      <c r="M10" s="68">
        <v>15907.3</v>
      </c>
      <c r="N10" s="67">
        <f t="shared" si="0"/>
        <v>62381.5</v>
      </c>
      <c r="O10" s="67">
        <f t="shared" si="1"/>
        <v>71526.2</v>
      </c>
      <c r="P10" s="67">
        <f t="shared" si="2"/>
        <v>114.65931405945673</v>
      </c>
    </row>
    <row r="11" spans="1:16">
      <c r="A11" s="69"/>
      <c r="B11" s="493" t="s">
        <v>106</v>
      </c>
      <c r="C11" s="493"/>
      <c r="D11" s="67">
        <v>0</v>
      </c>
      <c r="E11" s="67">
        <v>0</v>
      </c>
      <c r="F11" s="67">
        <v>45.2</v>
      </c>
      <c r="G11" s="67">
        <v>81.260000000000005</v>
      </c>
      <c r="H11" s="67">
        <v>2.48</v>
      </c>
      <c r="I11" s="67">
        <v>142</v>
      </c>
      <c r="J11" s="67">
        <v>0</v>
      </c>
      <c r="K11" s="67">
        <v>0</v>
      </c>
      <c r="L11" s="67">
        <v>13.7</v>
      </c>
      <c r="M11" s="68">
        <v>79.400000000000006</v>
      </c>
      <c r="N11" s="67">
        <f t="shared" si="0"/>
        <v>61.379999999999995</v>
      </c>
      <c r="O11" s="67">
        <f t="shared" si="1"/>
        <v>302.65999999999997</v>
      </c>
      <c r="P11" s="67">
        <f t="shared" si="2"/>
        <v>493.09221244705111</v>
      </c>
    </row>
    <row r="12" spans="1:16">
      <c r="A12" s="69"/>
      <c r="B12" s="493" t="s">
        <v>107</v>
      </c>
      <c r="C12" s="493"/>
      <c r="D12" s="67">
        <v>0</v>
      </c>
      <c r="E12" s="67">
        <v>0</v>
      </c>
      <c r="F12" s="67">
        <v>64.3</v>
      </c>
      <c r="G12" s="67">
        <v>93.9</v>
      </c>
      <c r="H12" s="67">
        <v>10.4</v>
      </c>
      <c r="I12" s="67">
        <v>3.2</v>
      </c>
      <c r="J12" s="67">
        <v>0</v>
      </c>
      <c r="K12" s="67">
        <v>6.15</v>
      </c>
      <c r="L12" s="67">
        <v>26.5</v>
      </c>
      <c r="M12" s="68">
        <v>11</v>
      </c>
      <c r="N12" s="67">
        <f t="shared" si="0"/>
        <v>101.2</v>
      </c>
      <c r="O12" s="67">
        <f t="shared" si="1"/>
        <v>114.25000000000001</v>
      </c>
      <c r="P12" s="67">
        <f t="shared" si="2"/>
        <v>112.89525691699606</v>
      </c>
    </row>
    <row r="13" spans="1:16" ht="15.75" thickBot="1">
      <c r="A13" s="71">
        <v>4</v>
      </c>
      <c r="B13" s="494" t="s">
        <v>108</v>
      </c>
      <c r="C13" s="494"/>
      <c r="D13" s="72">
        <v>0</v>
      </c>
      <c r="E13" s="72">
        <v>0</v>
      </c>
      <c r="F13" s="72">
        <v>16067.7</v>
      </c>
      <c r="G13" s="72">
        <v>17140.099999999999</v>
      </c>
      <c r="H13" s="72">
        <v>3217.4</v>
      </c>
      <c r="I13" s="72">
        <v>3292.54</v>
      </c>
      <c r="J13" s="72">
        <v>0</v>
      </c>
      <c r="K13" s="72">
        <v>78.959999999999994</v>
      </c>
      <c r="L13" s="72">
        <v>7392.4</v>
      </c>
      <c r="M13" s="73">
        <v>7994.2</v>
      </c>
      <c r="N13" s="72">
        <f t="shared" si="0"/>
        <v>26677.5</v>
      </c>
      <c r="O13" s="72">
        <f t="shared" si="1"/>
        <v>28505.8</v>
      </c>
      <c r="P13" s="72">
        <f t="shared" si="2"/>
        <v>106.85334083028771</v>
      </c>
    </row>
  </sheetData>
  <mergeCells count="18">
    <mergeCell ref="B12:C12"/>
    <mergeCell ref="B13:C13"/>
    <mergeCell ref="A6:A7"/>
    <mergeCell ref="B6:B7"/>
    <mergeCell ref="A8:A9"/>
    <mergeCell ref="B8:B9"/>
    <mergeCell ref="B10:C10"/>
    <mergeCell ref="B11:C11"/>
    <mergeCell ref="C1:N1"/>
    <mergeCell ref="C2:N2"/>
    <mergeCell ref="A4:A5"/>
    <mergeCell ref="B4:C5"/>
    <mergeCell ref="D4:E4"/>
    <mergeCell ref="F4:G4"/>
    <mergeCell ref="H4:I4"/>
    <mergeCell ref="J4:K4"/>
    <mergeCell ref="L4:M4"/>
    <mergeCell ref="N4:P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I23" sqref="I23"/>
    </sheetView>
  </sheetViews>
  <sheetFormatPr defaultRowHeight="15"/>
  <sheetData>
    <row r="1" spans="1:6">
      <c r="A1" s="499" t="s">
        <v>109</v>
      </c>
      <c r="B1" s="499"/>
      <c r="C1" s="499"/>
      <c r="D1" s="499"/>
      <c r="E1" s="499"/>
      <c r="F1" s="499"/>
    </row>
    <row r="2" spans="1:6">
      <c r="A2" s="74" t="s">
        <v>110</v>
      </c>
      <c r="B2" s="74"/>
      <c r="C2" s="74"/>
      <c r="D2" s="74"/>
      <c r="E2" s="74"/>
      <c r="F2" s="74"/>
    </row>
    <row r="3" spans="1:6">
      <c r="A3" s="74"/>
      <c r="B3" s="74"/>
      <c r="C3" s="74"/>
      <c r="D3" s="74"/>
      <c r="E3" s="74"/>
      <c r="F3" s="74"/>
    </row>
    <row r="4" spans="1:6">
      <c r="A4" s="500" t="s">
        <v>111</v>
      </c>
      <c r="B4" s="500" t="s">
        <v>112</v>
      </c>
      <c r="C4" s="500" t="s">
        <v>113</v>
      </c>
      <c r="D4" s="500" t="s">
        <v>114</v>
      </c>
      <c r="E4" s="500" t="s">
        <v>115</v>
      </c>
      <c r="F4" s="500" t="s">
        <v>116</v>
      </c>
    </row>
    <row r="5" spans="1:6">
      <c r="A5" s="501"/>
      <c r="B5" s="501"/>
      <c r="C5" s="501"/>
      <c r="D5" s="501"/>
      <c r="E5" s="501"/>
      <c r="F5" s="501"/>
    </row>
    <row r="6" spans="1:6">
      <c r="A6" s="502"/>
      <c r="B6" s="502"/>
      <c r="C6" s="502"/>
      <c r="D6" s="502"/>
      <c r="E6" s="502"/>
      <c r="F6" s="502"/>
    </row>
    <row r="7" spans="1:6">
      <c r="A7" s="75" t="s">
        <v>50</v>
      </c>
      <c r="B7" s="76">
        <v>1043</v>
      </c>
      <c r="C7" s="77">
        <v>23</v>
      </c>
      <c r="D7" s="77">
        <v>29</v>
      </c>
      <c r="E7" s="77">
        <v>17</v>
      </c>
      <c r="F7" s="78">
        <f>D7/B7*10000</f>
        <v>278.04410354745926</v>
      </c>
    </row>
    <row r="8" spans="1:6">
      <c r="A8" s="79" t="s">
        <v>51</v>
      </c>
      <c r="B8" s="80">
        <v>1347</v>
      </c>
      <c r="C8" s="81">
        <v>8</v>
      </c>
      <c r="D8" s="81">
        <v>47</v>
      </c>
      <c r="E8" s="81">
        <v>28</v>
      </c>
      <c r="F8" s="82">
        <f>D8/B8*10000</f>
        <v>348.92353377876765</v>
      </c>
    </row>
    <row r="9" spans="1:6">
      <c r="A9" s="79" t="s">
        <v>52</v>
      </c>
      <c r="B9" s="76">
        <v>1054</v>
      </c>
      <c r="C9" s="81">
        <v>5</v>
      </c>
      <c r="D9" s="81">
        <v>48</v>
      </c>
      <c r="E9" s="81">
        <v>23</v>
      </c>
      <c r="F9" s="82">
        <f t="shared" ref="F9:F22" si="0">D9/B9*10000</f>
        <v>455.40796963946866</v>
      </c>
    </row>
    <row r="10" spans="1:6">
      <c r="A10" s="79" t="s">
        <v>53</v>
      </c>
      <c r="B10" s="76">
        <v>673</v>
      </c>
      <c r="C10" s="81">
        <v>9</v>
      </c>
      <c r="D10" s="81">
        <v>9</v>
      </c>
      <c r="E10" s="81">
        <v>5</v>
      </c>
      <c r="F10" s="82">
        <f t="shared" si="0"/>
        <v>133.72956909361068</v>
      </c>
    </row>
    <row r="11" spans="1:6">
      <c r="A11" s="79" t="s">
        <v>54</v>
      </c>
      <c r="B11" s="76">
        <v>744</v>
      </c>
      <c r="C11" s="81">
        <v>35</v>
      </c>
      <c r="D11" s="81">
        <v>36</v>
      </c>
      <c r="E11" s="81">
        <v>19</v>
      </c>
      <c r="F11" s="82">
        <f t="shared" si="0"/>
        <v>483.87096774193549</v>
      </c>
    </row>
    <row r="12" spans="1:6">
      <c r="A12" s="79" t="s">
        <v>55</v>
      </c>
      <c r="B12" s="76">
        <v>963</v>
      </c>
      <c r="C12" s="81">
        <v>44</v>
      </c>
      <c r="D12" s="81">
        <v>18</v>
      </c>
      <c r="E12" s="81">
        <v>10</v>
      </c>
      <c r="F12" s="82">
        <f t="shared" si="0"/>
        <v>186.91588785046727</v>
      </c>
    </row>
    <row r="13" spans="1:6">
      <c r="A13" s="79" t="s">
        <v>56</v>
      </c>
      <c r="B13" s="76">
        <v>1418</v>
      </c>
      <c r="C13" s="81">
        <v>51</v>
      </c>
      <c r="D13" s="81">
        <v>83</v>
      </c>
      <c r="E13" s="81">
        <v>37</v>
      </c>
      <c r="F13" s="82">
        <f t="shared" si="0"/>
        <v>585.33145275035258</v>
      </c>
    </row>
    <row r="14" spans="1:6">
      <c r="A14" s="79" t="s">
        <v>57</v>
      </c>
      <c r="B14" s="76">
        <v>1586</v>
      </c>
      <c r="C14" s="81">
        <v>19</v>
      </c>
      <c r="D14" s="81">
        <v>23</v>
      </c>
      <c r="E14" s="81">
        <v>9</v>
      </c>
      <c r="F14" s="82">
        <f t="shared" si="0"/>
        <v>145.01891551071878</v>
      </c>
    </row>
    <row r="15" spans="1:6">
      <c r="A15" s="79" t="s">
        <v>58</v>
      </c>
      <c r="B15" s="76">
        <v>1553</v>
      </c>
      <c r="C15" s="81">
        <v>17</v>
      </c>
      <c r="D15" s="81">
        <v>18</v>
      </c>
      <c r="E15" s="81">
        <v>17</v>
      </c>
      <c r="F15" s="82">
        <f t="shared" si="0"/>
        <v>115.90470057952349</v>
      </c>
    </row>
    <row r="16" spans="1:6">
      <c r="A16" s="79" t="s">
        <v>59</v>
      </c>
      <c r="B16" s="76">
        <v>1232</v>
      </c>
      <c r="C16" s="81">
        <v>13</v>
      </c>
      <c r="D16" s="81">
        <v>6</v>
      </c>
      <c r="E16" s="81">
        <v>2</v>
      </c>
      <c r="F16" s="82">
        <f t="shared" si="0"/>
        <v>48.701298701298697</v>
      </c>
    </row>
    <row r="17" spans="1:6">
      <c r="A17" s="79" t="s">
        <v>60</v>
      </c>
      <c r="B17" s="76">
        <v>1433</v>
      </c>
      <c r="C17" s="81">
        <v>21</v>
      </c>
      <c r="D17" s="81">
        <v>22</v>
      </c>
      <c r="E17" s="81">
        <v>8</v>
      </c>
      <c r="F17" s="82">
        <f t="shared" si="0"/>
        <v>153.52407536636426</v>
      </c>
    </row>
    <row r="18" spans="1:6">
      <c r="A18" s="79" t="s">
        <v>61</v>
      </c>
      <c r="B18" s="76">
        <v>1474</v>
      </c>
      <c r="C18" s="81">
        <v>33</v>
      </c>
      <c r="D18" s="81">
        <v>34</v>
      </c>
      <c r="E18" s="81">
        <v>16</v>
      </c>
      <c r="F18" s="82">
        <f t="shared" si="0"/>
        <v>230.66485753052916</v>
      </c>
    </row>
    <row r="19" spans="1:6">
      <c r="A19" s="79" t="s">
        <v>62</v>
      </c>
      <c r="B19" s="76">
        <v>3685</v>
      </c>
      <c r="C19" s="81">
        <v>89</v>
      </c>
      <c r="D19" s="81">
        <v>127</v>
      </c>
      <c r="E19" s="81">
        <v>89</v>
      </c>
      <c r="F19" s="82">
        <f t="shared" si="0"/>
        <v>344.64043419267301</v>
      </c>
    </row>
    <row r="20" spans="1:6">
      <c r="A20" s="79" t="s">
        <v>63</v>
      </c>
      <c r="B20" s="76">
        <v>9430</v>
      </c>
      <c r="C20" s="81">
        <v>265</v>
      </c>
      <c r="D20" s="81">
        <v>282</v>
      </c>
      <c r="E20" s="81">
        <v>133</v>
      </c>
      <c r="F20" s="82">
        <f t="shared" si="0"/>
        <v>299.04559915164367</v>
      </c>
    </row>
    <row r="21" spans="1:6">
      <c r="A21" s="79" t="s">
        <v>64</v>
      </c>
      <c r="B21" s="76">
        <v>1886</v>
      </c>
      <c r="C21" s="81">
        <v>73</v>
      </c>
      <c r="D21" s="81">
        <v>48</v>
      </c>
      <c r="E21" s="81">
        <v>38</v>
      </c>
      <c r="F21" s="82">
        <f t="shared" si="0"/>
        <v>254.50689289501591</v>
      </c>
    </row>
    <row r="22" spans="1:6">
      <c r="A22" s="83" t="s">
        <v>66</v>
      </c>
      <c r="B22" s="83">
        <f>SUM(B7:B21)</f>
        <v>29521</v>
      </c>
      <c r="C22" s="83">
        <v>705</v>
      </c>
      <c r="D22" s="83">
        <f>SUM(D7:D21)</f>
        <v>830</v>
      </c>
      <c r="E22" s="83">
        <f>SUM(E7:E21)</f>
        <v>451</v>
      </c>
      <c r="F22" s="83">
        <f t="shared" si="0"/>
        <v>281.15578740557567</v>
      </c>
    </row>
  </sheetData>
  <mergeCells count="7">
    <mergeCell ref="A1:F1"/>
    <mergeCell ref="A4:A6"/>
    <mergeCell ref="B4:B6"/>
    <mergeCell ref="C4:C6"/>
    <mergeCell ref="D4:D6"/>
    <mergeCell ref="E4:E6"/>
    <mergeCell ref="F4:F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3:C60"/>
  <sheetViews>
    <sheetView topLeftCell="A34" workbookViewId="0">
      <selection activeCell="C53" sqref="C53"/>
    </sheetView>
  </sheetViews>
  <sheetFormatPr defaultRowHeight="15"/>
  <cols>
    <col min="1" max="1" width="59.7109375" customWidth="1"/>
    <col min="2" max="3" width="15.5703125" customWidth="1"/>
    <col min="257" max="257" width="59.7109375" customWidth="1"/>
    <col min="258" max="259" width="15.5703125" customWidth="1"/>
    <col min="513" max="513" width="59.7109375" customWidth="1"/>
    <col min="514" max="515" width="15.5703125" customWidth="1"/>
    <col min="769" max="769" width="59.7109375" customWidth="1"/>
    <col min="770" max="771" width="15.5703125" customWidth="1"/>
    <col min="1025" max="1025" width="59.7109375" customWidth="1"/>
    <col min="1026" max="1027" width="15.5703125" customWidth="1"/>
    <col min="1281" max="1281" width="59.7109375" customWidth="1"/>
    <col min="1282" max="1283" width="15.5703125" customWidth="1"/>
    <col min="1537" max="1537" width="59.7109375" customWidth="1"/>
    <col min="1538" max="1539" width="15.5703125" customWidth="1"/>
    <col min="1793" max="1793" width="59.7109375" customWidth="1"/>
    <col min="1794" max="1795" width="15.5703125" customWidth="1"/>
    <col min="2049" max="2049" width="59.7109375" customWidth="1"/>
    <col min="2050" max="2051" width="15.5703125" customWidth="1"/>
    <col min="2305" max="2305" width="59.7109375" customWidth="1"/>
    <col min="2306" max="2307" width="15.5703125" customWidth="1"/>
    <col min="2561" max="2561" width="59.7109375" customWidth="1"/>
    <col min="2562" max="2563" width="15.5703125" customWidth="1"/>
    <col min="2817" max="2817" width="59.7109375" customWidth="1"/>
    <col min="2818" max="2819" width="15.5703125" customWidth="1"/>
    <col min="3073" max="3073" width="59.7109375" customWidth="1"/>
    <col min="3074" max="3075" width="15.5703125" customWidth="1"/>
    <col min="3329" max="3329" width="59.7109375" customWidth="1"/>
    <col min="3330" max="3331" width="15.5703125" customWidth="1"/>
    <col min="3585" max="3585" width="59.7109375" customWidth="1"/>
    <col min="3586" max="3587" width="15.5703125" customWidth="1"/>
    <col min="3841" max="3841" width="59.7109375" customWidth="1"/>
    <col min="3842" max="3843" width="15.5703125" customWidth="1"/>
    <col min="4097" max="4097" width="59.7109375" customWidth="1"/>
    <col min="4098" max="4099" width="15.5703125" customWidth="1"/>
    <col min="4353" max="4353" width="59.7109375" customWidth="1"/>
    <col min="4354" max="4355" width="15.5703125" customWidth="1"/>
    <col min="4609" max="4609" width="59.7109375" customWidth="1"/>
    <col min="4610" max="4611" width="15.5703125" customWidth="1"/>
    <col min="4865" max="4865" width="59.7109375" customWidth="1"/>
    <col min="4866" max="4867" width="15.5703125" customWidth="1"/>
    <col min="5121" max="5121" width="59.7109375" customWidth="1"/>
    <col min="5122" max="5123" width="15.5703125" customWidth="1"/>
    <col min="5377" max="5377" width="59.7109375" customWidth="1"/>
    <col min="5378" max="5379" width="15.5703125" customWidth="1"/>
    <col min="5633" max="5633" width="59.7109375" customWidth="1"/>
    <col min="5634" max="5635" width="15.5703125" customWidth="1"/>
    <col min="5889" max="5889" width="59.7109375" customWidth="1"/>
    <col min="5890" max="5891" width="15.5703125" customWidth="1"/>
    <col min="6145" max="6145" width="59.7109375" customWidth="1"/>
    <col min="6146" max="6147" width="15.5703125" customWidth="1"/>
    <col min="6401" max="6401" width="59.7109375" customWidth="1"/>
    <col min="6402" max="6403" width="15.5703125" customWidth="1"/>
    <col min="6657" max="6657" width="59.7109375" customWidth="1"/>
    <col min="6658" max="6659" width="15.5703125" customWidth="1"/>
    <col min="6913" max="6913" width="59.7109375" customWidth="1"/>
    <col min="6914" max="6915" width="15.5703125" customWidth="1"/>
    <col min="7169" max="7169" width="59.7109375" customWidth="1"/>
    <col min="7170" max="7171" width="15.5703125" customWidth="1"/>
    <col min="7425" max="7425" width="59.7109375" customWidth="1"/>
    <col min="7426" max="7427" width="15.5703125" customWidth="1"/>
    <col min="7681" max="7681" width="59.7109375" customWidth="1"/>
    <col min="7682" max="7683" width="15.5703125" customWidth="1"/>
    <col min="7937" max="7937" width="59.7109375" customWidth="1"/>
    <col min="7938" max="7939" width="15.5703125" customWidth="1"/>
    <col min="8193" max="8193" width="59.7109375" customWidth="1"/>
    <col min="8194" max="8195" width="15.5703125" customWidth="1"/>
    <col min="8449" max="8449" width="59.7109375" customWidth="1"/>
    <col min="8450" max="8451" width="15.5703125" customWidth="1"/>
    <col min="8705" max="8705" width="59.7109375" customWidth="1"/>
    <col min="8706" max="8707" width="15.5703125" customWidth="1"/>
    <col min="8961" max="8961" width="59.7109375" customWidth="1"/>
    <col min="8962" max="8963" width="15.5703125" customWidth="1"/>
    <col min="9217" max="9217" width="59.7109375" customWidth="1"/>
    <col min="9218" max="9219" width="15.5703125" customWidth="1"/>
    <col min="9473" max="9473" width="59.7109375" customWidth="1"/>
    <col min="9474" max="9475" width="15.5703125" customWidth="1"/>
    <col min="9729" max="9729" width="59.7109375" customWidth="1"/>
    <col min="9730" max="9731" width="15.5703125" customWidth="1"/>
    <col min="9985" max="9985" width="59.7109375" customWidth="1"/>
    <col min="9986" max="9987" width="15.5703125" customWidth="1"/>
    <col min="10241" max="10241" width="59.7109375" customWidth="1"/>
    <col min="10242" max="10243" width="15.5703125" customWidth="1"/>
    <col min="10497" max="10497" width="59.7109375" customWidth="1"/>
    <col min="10498" max="10499" width="15.5703125" customWidth="1"/>
    <col min="10753" max="10753" width="59.7109375" customWidth="1"/>
    <col min="10754" max="10755" width="15.5703125" customWidth="1"/>
    <col min="11009" max="11009" width="59.7109375" customWidth="1"/>
    <col min="11010" max="11011" width="15.5703125" customWidth="1"/>
    <col min="11265" max="11265" width="59.7109375" customWidth="1"/>
    <col min="11266" max="11267" width="15.5703125" customWidth="1"/>
    <col min="11521" max="11521" width="59.7109375" customWidth="1"/>
    <col min="11522" max="11523" width="15.5703125" customWidth="1"/>
    <col min="11777" max="11777" width="59.7109375" customWidth="1"/>
    <col min="11778" max="11779" width="15.5703125" customWidth="1"/>
    <col min="12033" max="12033" width="59.7109375" customWidth="1"/>
    <col min="12034" max="12035" width="15.5703125" customWidth="1"/>
    <col min="12289" max="12289" width="59.7109375" customWidth="1"/>
    <col min="12290" max="12291" width="15.5703125" customWidth="1"/>
    <col min="12545" max="12545" width="59.7109375" customWidth="1"/>
    <col min="12546" max="12547" width="15.5703125" customWidth="1"/>
    <col min="12801" max="12801" width="59.7109375" customWidth="1"/>
    <col min="12802" max="12803" width="15.5703125" customWidth="1"/>
    <col min="13057" max="13057" width="59.7109375" customWidth="1"/>
    <col min="13058" max="13059" width="15.5703125" customWidth="1"/>
    <col min="13313" max="13313" width="59.7109375" customWidth="1"/>
    <col min="13314" max="13315" width="15.5703125" customWidth="1"/>
    <col min="13569" max="13569" width="59.7109375" customWidth="1"/>
    <col min="13570" max="13571" width="15.5703125" customWidth="1"/>
    <col min="13825" max="13825" width="59.7109375" customWidth="1"/>
    <col min="13826" max="13827" width="15.5703125" customWidth="1"/>
    <col min="14081" max="14081" width="59.7109375" customWidth="1"/>
    <col min="14082" max="14083" width="15.5703125" customWidth="1"/>
    <col min="14337" max="14337" width="59.7109375" customWidth="1"/>
    <col min="14338" max="14339" width="15.5703125" customWidth="1"/>
    <col min="14593" max="14593" width="59.7109375" customWidth="1"/>
    <col min="14594" max="14595" width="15.5703125" customWidth="1"/>
    <col min="14849" max="14849" width="59.7109375" customWidth="1"/>
    <col min="14850" max="14851" width="15.5703125" customWidth="1"/>
    <col min="15105" max="15105" width="59.7109375" customWidth="1"/>
    <col min="15106" max="15107" width="15.5703125" customWidth="1"/>
    <col min="15361" max="15361" width="59.7109375" customWidth="1"/>
    <col min="15362" max="15363" width="15.5703125" customWidth="1"/>
    <col min="15617" max="15617" width="59.7109375" customWidth="1"/>
    <col min="15618" max="15619" width="15.5703125" customWidth="1"/>
    <col min="15873" max="15873" width="59.7109375" customWidth="1"/>
    <col min="15874" max="15875" width="15.5703125" customWidth="1"/>
    <col min="16129" max="16129" width="59.7109375" customWidth="1"/>
    <col min="16130" max="16131" width="15.5703125" customWidth="1"/>
  </cols>
  <sheetData>
    <row r="33" spans="1:3" ht="13.5" customHeight="1"/>
    <row r="34" spans="1:3" ht="13.5" customHeight="1"/>
    <row r="35" spans="1:3" ht="12.75" customHeight="1"/>
    <row r="36" spans="1:3" ht="13.5" customHeight="1">
      <c r="A36" s="503" t="s">
        <v>117</v>
      </c>
      <c r="B36" s="503"/>
      <c r="C36" s="503"/>
    </row>
    <row r="37" spans="1:3" ht="12.75" customHeight="1">
      <c r="A37" s="84" t="s">
        <v>118</v>
      </c>
      <c r="B37" s="84"/>
      <c r="C37" s="84"/>
    </row>
    <row r="38" spans="1:3" ht="49.5" customHeight="1">
      <c r="A38" s="31" t="s">
        <v>119</v>
      </c>
      <c r="B38" s="85" t="s">
        <v>120</v>
      </c>
      <c r="C38" s="85" t="s">
        <v>121</v>
      </c>
    </row>
    <row r="39" spans="1:3" ht="13.5" customHeight="1">
      <c r="A39" s="86" t="s">
        <v>122</v>
      </c>
      <c r="B39" s="87">
        <v>33</v>
      </c>
      <c r="C39" s="88">
        <f>B39/B60*100</f>
        <v>15.789473684210526</v>
      </c>
    </row>
    <row r="40" spans="1:3" ht="13.5" customHeight="1">
      <c r="A40" s="86" t="s">
        <v>123</v>
      </c>
      <c r="B40" s="87">
        <v>0</v>
      </c>
      <c r="C40" s="88">
        <f>B40/B60*100</f>
        <v>0</v>
      </c>
    </row>
    <row r="41" spans="1:3" ht="13.5" customHeight="1">
      <c r="A41" s="86" t="s">
        <v>124</v>
      </c>
      <c r="B41" s="87">
        <v>93</v>
      </c>
      <c r="C41" s="88">
        <f>B41/$B$60*100</f>
        <v>44.497607655502392</v>
      </c>
    </row>
    <row r="42" spans="1:3" ht="13.5" customHeight="1">
      <c r="A42" s="86" t="s">
        <v>125</v>
      </c>
      <c r="B42" s="87">
        <v>4</v>
      </c>
      <c r="C42" s="88">
        <f>B42/$B$60*100</f>
        <v>1.9138755980861244</v>
      </c>
    </row>
    <row r="43" spans="1:3" ht="13.5" customHeight="1">
      <c r="A43" s="86" t="s">
        <v>126</v>
      </c>
      <c r="B43" s="87">
        <v>1</v>
      </c>
      <c r="C43" s="88">
        <f>B43/$B$60*100</f>
        <v>0.4784688995215311</v>
      </c>
    </row>
    <row r="44" spans="1:3" ht="12" customHeight="1">
      <c r="A44" s="86" t="s">
        <v>127</v>
      </c>
      <c r="B44" s="87">
        <v>1</v>
      </c>
      <c r="C44" s="88">
        <f t="shared" ref="C44:C59" si="0">B44/$B$60*100</f>
        <v>0.4784688995215311</v>
      </c>
    </row>
    <row r="45" spans="1:3" ht="13.5" customHeight="1">
      <c r="A45" s="86" t="s">
        <v>128</v>
      </c>
      <c r="B45" s="87">
        <v>5</v>
      </c>
      <c r="C45" s="88">
        <f t="shared" si="0"/>
        <v>2.3923444976076556</v>
      </c>
    </row>
    <row r="46" spans="1:3" ht="13.5" customHeight="1">
      <c r="A46" s="86" t="s">
        <v>129</v>
      </c>
      <c r="B46" s="87">
        <v>0</v>
      </c>
      <c r="C46" s="88">
        <f t="shared" si="0"/>
        <v>0</v>
      </c>
    </row>
    <row r="47" spans="1:3" ht="13.5" customHeight="1">
      <c r="A47" s="86" t="s">
        <v>130</v>
      </c>
      <c r="B47" s="87">
        <v>2</v>
      </c>
      <c r="C47" s="88">
        <f t="shared" si="0"/>
        <v>0.9569377990430622</v>
      </c>
    </row>
    <row r="48" spans="1:3" ht="13.5" customHeight="1">
      <c r="A48" s="86" t="s">
        <v>131</v>
      </c>
      <c r="B48" s="87">
        <v>0</v>
      </c>
      <c r="C48" s="88">
        <f>B48/$B$60*100</f>
        <v>0</v>
      </c>
    </row>
    <row r="49" spans="1:3" ht="13.5" customHeight="1">
      <c r="A49" s="86" t="s">
        <v>132</v>
      </c>
      <c r="B49" s="87">
        <v>1</v>
      </c>
      <c r="C49" s="88">
        <f t="shared" si="0"/>
        <v>0.4784688995215311</v>
      </c>
    </row>
    <row r="50" spans="1:3" ht="13.5" customHeight="1">
      <c r="A50" s="86" t="s">
        <v>133</v>
      </c>
      <c r="B50" s="87">
        <v>0</v>
      </c>
      <c r="C50" s="88">
        <f t="shared" si="0"/>
        <v>0</v>
      </c>
    </row>
    <row r="51" spans="1:3" ht="14.25" customHeight="1">
      <c r="A51" s="86" t="s">
        <v>134</v>
      </c>
      <c r="B51" s="87">
        <v>0</v>
      </c>
      <c r="C51" s="88">
        <f t="shared" si="0"/>
        <v>0</v>
      </c>
    </row>
    <row r="52" spans="1:3" ht="15" customHeight="1">
      <c r="A52" s="86" t="s">
        <v>135</v>
      </c>
      <c r="B52" s="87">
        <v>2</v>
      </c>
      <c r="C52" s="88">
        <f t="shared" si="0"/>
        <v>0.9569377990430622</v>
      </c>
    </row>
    <row r="53" spans="1:3" ht="15" customHeight="1">
      <c r="A53" s="86" t="s">
        <v>136</v>
      </c>
      <c r="B53" s="87">
        <v>4</v>
      </c>
      <c r="C53" s="88">
        <f t="shared" si="0"/>
        <v>1.9138755980861244</v>
      </c>
    </row>
    <row r="54" spans="1:3" ht="13.5" customHeight="1">
      <c r="A54" s="86" t="s">
        <v>137</v>
      </c>
      <c r="B54" s="87">
        <v>26</v>
      </c>
      <c r="C54" s="88">
        <f t="shared" si="0"/>
        <v>12.440191387559809</v>
      </c>
    </row>
    <row r="55" spans="1:3" ht="15" customHeight="1">
      <c r="A55" s="86" t="s">
        <v>138</v>
      </c>
      <c r="B55" s="87">
        <v>8</v>
      </c>
      <c r="C55" s="88">
        <f t="shared" si="0"/>
        <v>3.8277511961722488</v>
      </c>
    </row>
    <row r="56" spans="1:3" ht="13.5" customHeight="1">
      <c r="A56" s="86" t="s">
        <v>139</v>
      </c>
      <c r="B56" s="87">
        <v>2</v>
      </c>
      <c r="C56" s="88">
        <f t="shared" si="0"/>
        <v>0.9569377990430622</v>
      </c>
    </row>
    <row r="57" spans="1:3" ht="13.5" customHeight="1">
      <c r="A57" s="86" t="s">
        <v>140</v>
      </c>
      <c r="B57" s="87">
        <v>5</v>
      </c>
      <c r="C57" s="88">
        <f t="shared" si="0"/>
        <v>2.3923444976076556</v>
      </c>
    </row>
    <row r="58" spans="1:3" ht="13.5" customHeight="1">
      <c r="A58" s="86" t="s">
        <v>141</v>
      </c>
      <c r="B58" s="87">
        <v>22</v>
      </c>
      <c r="C58" s="88">
        <f t="shared" si="0"/>
        <v>10.526315789473683</v>
      </c>
    </row>
    <row r="59" spans="1:3" ht="12" customHeight="1">
      <c r="A59" s="86" t="s">
        <v>142</v>
      </c>
      <c r="B59" s="87">
        <v>0</v>
      </c>
      <c r="C59" s="31">
        <f t="shared" si="0"/>
        <v>0</v>
      </c>
    </row>
    <row r="60" spans="1:3" ht="13.5" customHeight="1">
      <c r="A60" s="85" t="s">
        <v>143</v>
      </c>
      <c r="B60" s="87">
        <f>SUM(B39:B59)</f>
        <v>209</v>
      </c>
      <c r="C60" s="31">
        <f>SUM(C39:C59)</f>
        <v>99.999999999999986</v>
      </c>
    </row>
  </sheetData>
  <mergeCells count="1">
    <mergeCell ref="A36:C3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topLeftCell="A7" workbookViewId="0">
      <selection activeCell="L21" sqref="L21:M21"/>
    </sheetView>
  </sheetViews>
  <sheetFormatPr defaultRowHeight="11.25"/>
  <cols>
    <col min="1" max="1" width="4.85546875" style="89" customWidth="1"/>
    <col min="2" max="2" width="6.7109375" style="89" customWidth="1"/>
    <col min="3" max="3" width="31.42578125" style="89" customWidth="1"/>
    <col min="4" max="4" width="9" style="89" customWidth="1"/>
    <col min="5" max="5" width="7.7109375" style="89" customWidth="1"/>
    <col min="6" max="256" width="9.140625" style="89"/>
    <col min="257" max="257" width="4.85546875" style="89" customWidth="1"/>
    <col min="258" max="258" width="6.7109375" style="89" customWidth="1"/>
    <col min="259" max="259" width="31.42578125" style="89" customWidth="1"/>
    <col min="260" max="260" width="9" style="89" customWidth="1"/>
    <col min="261" max="261" width="7.7109375" style="89" customWidth="1"/>
    <col min="262" max="512" width="9.140625" style="89"/>
    <col min="513" max="513" width="4.85546875" style="89" customWidth="1"/>
    <col min="514" max="514" width="6.7109375" style="89" customWidth="1"/>
    <col min="515" max="515" width="31.42578125" style="89" customWidth="1"/>
    <col min="516" max="516" width="9" style="89" customWidth="1"/>
    <col min="517" max="517" width="7.7109375" style="89" customWidth="1"/>
    <col min="518" max="768" width="9.140625" style="89"/>
    <col min="769" max="769" width="4.85546875" style="89" customWidth="1"/>
    <col min="770" max="770" width="6.7109375" style="89" customWidth="1"/>
    <col min="771" max="771" width="31.42578125" style="89" customWidth="1"/>
    <col min="772" max="772" width="9" style="89" customWidth="1"/>
    <col min="773" max="773" width="7.7109375" style="89" customWidth="1"/>
    <col min="774" max="1024" width="9.140625" style="89"/>
    <col min="1025" max="1025" width="4.85546875" style="89" customWidth="1"/>
    <col min="1026" max="1026" width="6.7109375" style="89" customWidth="1"/>
    <col min="1027" max="1027" width="31.42578125" style="89" customWidth="1"/>
    <col min="1028" max="1028" width="9" style="89" customWidth="1"/>
    <col min="1029" max="1029" width="7.7109375" style="89" customWidth="1"/>
    <col min="1030" max="1280" width="9.140625" style="89"/>
    <col min="1281" max="1281" width="4.85546875" style="89" customWidth="1"/>
    <col min="1282" max="1282" width="6.7109375" style="89" customWidth="1"/>
    <col min="1283" max="1283" width="31.42578125" style="89" customWidth="1"/>
    <col min="1284" max="1284" width="9" style="89" customWidth="1"/>
    <col min="1285" max="1285" width="7.7109375" style="89" customWidth="1"/>
    <col min="1286" max="1536" width="9.140625" style="89"/>
    <col min="1537" max="1537" width="4.85546875" style="89" customWidth="1"/>
    <col min="1538" max="1538" width="6.7109375" style="89" customWidth="1"/>
    <col min="1539" max="1539" width="31.42578125" style="89" customWidth="1"/>
    <col min="1540" max="1540" width="9" style="89" customWidth="1"/>
    <col min="1541" max="1541" width="7.7109375" style="89" customWidth="1"/>
    <col min="1542" max="1792" width="9.140625" style="89"/>
    <col min="1793" max="1793" width="4.85546875" style="89" customWidth="1"/>
    <col min="1794" max="1794" width="6.7109375" style="89" customWidth="1"/>
    <col min="1795" max="1795" width="31.42578125" style="89" customWidth="1"/>
    <col min="1796" max="1796" width="9" style="89" customWidth="1"/>
    <col min="1797" max="1797" width="7.7109375" style="89" customWidth="1"/>
    <col min="1798" max="2048" width="9.140625" style="89"/>
    <col min="2049" max="2049" width="4.85546875" style="89" customWidth="1"/>
    <col min="2050" max="2050" width="6.7109375" style="89" customWidth="1"/>
    <col min="2051" max="2051" width="31.42578125" style="89" customWidth="1"/>
    <col min="2052" max="2052" width="9" style="89" customWidth="1"/>
    <col min="2053" max="2053" width="7.7109375" style="89" customWidth="1"/>
    <col min="2054" max="2304" width="9.140625" style="89"/>
    <col min="2305" max="2305" width="4.85546875" style="89" customWidth="1"/>
    <col min="2306" max="2306" width="6.7109375" style="89" customWidth="1"/>
    <col min="2307" max="2307" width="31.42578125" style="89" customWidth="1"/>
    <col min="2308" max="2308" width="9" style="89" customWidth="1"/>
    <col min="2309" max="2309" width="7.7109375" style="89" customWidth="1"/>
    <col min="2310" max="2560" width="9.140625" style="89"/>
    <col min="2561" max="2561" width="4.85546875" style="89" customWidth="1"/>
    <col min="2562" max="2562" width="6.7109375" style="89" customWidth="1"/>
    <col min="2563" max="2563" width="31.42578125" style="89" customWidth="1"/>
    <col min="2564" max="2564" width="9" style="89" customWidth="1"/>
    <col min="2565" max="2565" width="7.7109375" style="89" customWidth="1"/>
    <col min="2566" max="2816" width="9.140625" style="89"/>
    <col min="2817" max="2817" width="4.85546875" style="89" customWidth="1"/>
    <col min="2818" max="2818" width="6.7109375" style="89" customWidth="1"/>
    <col min="2819" max="2819" width="31.42578125" style="89" customWidth="1"/>
    <col min="2820" max="2820" width="9" style="89" customWidth="1"/>
    <col min="2821" max="2821" width="7.7109375" style="89" customWidth="1"/>
    <col min="2822" max="3072" width="9.140625" style="89"/>
    <col min="3073" max="3073" width="4.85546875" style="89" customWidth="1"/>
    <col min="3074" max="3074" width="6.7109375" style="89" customWidth="1"/>
    <col min="3075" max="3075" width="31.42578125" style="89" customWidth="1"/>
    <col min="3076" max="3076" width="9" style="89" customWidth="1"/>
    <col min="3077" max="3077" width="7.7109375" style="89" customWidth="1"/>
    <col min="3078" max="3328" width="9.140625" style="89"/>
    <col min="3329" max="3329" width="4.85546875" style="89" customWidth="1"/>
    <col min="3330" max="3330" width="6.7109375" style="89" customWidth="1"/>
    <col min="3331" max="3331" width="31.42578125" style="89" customWidth="1"/>
    <col min="3332" max="3332" width="9" style="89" customWidth="1"/>
    <col min="3333" max="3333" width="7.7109375" style="89" customWidth="1"/>
    <col min="3334" max="3584" width="9.140625" style="89"/>
    <col min="3585" max="3585" width="4.85546875" style="89" customWidth="1"/>
    <col min="3586" max="3586" width="6.7109375" style="89" customWidth="1"/>
    <col min="3587" max="3587" width="31.42578125" style="89" customWidth="1"/>
    <col min="3588" max="3588" width="9" style="89" customWidth="1"/>
    <col min="3589" max="3589" width="7.7109375" style="89" customWidth="1"/>
    <col min="3590" max="3840" width="9.140625" style="89"/>
    <col min="3841" max="3841" width="4.85546875" style="89" customWidth="1"/>
    <col min="3842" max="3842" width="6.7109375" style="89" customWidth="1"/>
    <col min="3843" max="3843" width="31.42578125" style="89" customWidth="1"/>
    <col min="3844" max="3844" width="9" style="89" customWidth="1"/>
    <col min="3845" max="3845" width="7.7109375" style="89" customWidth="1"/>
    <col min="3846" max="4096" width="9.140625" style="89"/>
    <col min="4097" max="4097" width="4.85546875" style="89" customWidth="1"/>
    <col min="4098" max="4098" width="6.7109375" style="89" customWidth="1"/>
    <col min="4099" max="4099" width="31.42578125" style="89" customWidth="1"/>
    <col min="4100" max="4100" width="9" style="89" customWidth="1"/>
    <col min="4101" max="4101" width="7.7109375" style="89" customWidth="1"/>
    <col min="4102" max="4352" width="9.140625" style="89"/>
    <col min="4353" max="4353" width="4.85546875" style="89" customWidth="1"/>
    <col min="4354" max="4354" width="6.7109375" style="89" customWidth="1"/>
    <col min="4355" max="4355" width="31.42578125" style="89" customWidth="1"/>
    <col min="4356" max="4356" width="9" style="89" customWidth="1"/>
    <col min="4357" max="4357" width="7.7109375" style="89" customWidth="1"/>
    <col min="4358" max="4608" width="9.140625" style="89"/>
    <col min="4609" max="4609" width="4.85546875" style="89" customWidth="1"/>
    <col min="4610" max="4610" width="6.7109375" style="89" customWidth="1"/>
    <col min="4611" max="4611" width="31.42578125" style="89" customWidth="1"/>
    <col min="4612" max="4612" width="9" style="89" customWidth="1"/>
    <col min="4613" max="4613" width="7.7109375" style="89" customWidth="1"/>
    <col min="4614" max="4864" width="9.140625" style="89"/>
    <col min="4865" max="4865" width="4.85546875" style="89" customWidth="1"/>
    <col min="4866" max="4866" width="6.7109375" style="89" customWidth="1"/>
    <col min="4867" max="4867" width="31.42578125" style="89" customWidth="1"/>
    <col min="4868" max="4868" width="9" style="89" customWidth="1"/>
    <col min="4869" max="4869" width="7.7109375" style="89" customWidth="1"/>
    <col min="4870" max="5120" width="9.140625" style="89"/>
    <col min="5121" max="5121" width="4.85546875" style="89" customWidth="1"/>
    <col min="5122" max="5122" width="6.7109375" style="89" customWidth="1"/>
    <col min="5123" max="5123" width="31.42578125" style="89" customWidth="1"/>
    <col min="5124" max="5124" width="9" style="89" customWidth="1"/>
    <col min="5125" max="5125" width="7.7109375" style="89" customWidth="1"/>
    <col min="5126" max="5376" width="9.140625" style="89"/>
    <col min="5377" max="5377" width="4.85546875" style="89" customWidth="1"/>
    <col min="5378" max="5378" width="6.7109375" style="89" customWidth="1"/>
    <col min="5379" max="5379" width="31.42578125" style="89" customWidth="1"/>
    <col min="5380" max="5380" width="9" style="89" customWidth="1"/>
    <col min="5381" max="5381" width="7.7109375" style="89" customWidth="1"/>
    <col min="5382" max="5632" width="9.140625" style="89"/>
    <col min="5633" max="5633" width="4.85546875" style="89" customWidth="1"/>
    <col min="5634" max="5634" width="6.7109375" style="89" customWidth="1"/>
    <col min="5635" max="5635" width="31.42578125" style="89" customWidth="1"/>
    <col min="5636" max="5636" width="9" style="89" customWidth="1"/>
    <col min="5637" max="5637" width="7.7109375" style="89" customWidth="1"/>
    <col min="5638" max="5888" width="9.140625" style="89"/>
    <col min="5889" max="5889" width="4.85546875" style="89" customWidth="1"/>
    <col min="5890" max="5890" width="6.7109375" style="89" customWidth="1"/>
    <col min="5891" max="5891" width="31.42578125" style="89" customWidth="1"/>
    <col min="5892" max="5892" width="9" style="89" customWidth="1"/>
    <col min="5893" max="5893" width="7.7109375" style="89" customWidth="1"/>
    <col min="5894" max="6144" width="9.140625" style="89"/>
    <col min="6145" max="6145" width="4.85546875" style="89" customWidth="1"/>
    <col min="6146" max="6146" width="6.7109375" style="89" customWidth="1"/>
    <col min="6147" max="6147" width="31.42578125" style="89" customWidth="1"/>
    <col min="6148" max="6148" width="9" style="89" customWidth="1"/>
    <col min="6149" max="6149" width="7.7109375" style="89" customWidth="1"/>
    <col min="6150" max="6400" width="9.140625" style="89"/>
    <col min="6401" max="6401" width="4.85546875" style="89" customWidth="1"/>
    <col min="6402" max="6402" width="6.7109375" style="89" customWidth="1"/>
    <col min="6403" max="6403" width="31.42578125" style="89" customWidth="1"/>
    <col min="6404" max="6404" width="9" style="89" customWidth="1"/>
    <col min="6405" max="6405" width="7.7109375" style="89" customWidth="1"/>
    <col min="6406" max="6656" width="9.140625" style="89"/>
    <col min="6657" max="6657" width="4.85546875" style="89" customWidth="1"/>
    <col min="6658" max="6658" width="6.7109375" style="89" customWidth="1"/>
    <col min="6659" max="6659" width="31.42578125" style="89" customWidth="1"/>
    <col min="6660" max="6660" width="9" style="89" customWidth="1"/>
    <col min="6661" max="6661" width="7.7109375" style="89" customWidth="1"/>
    <col min="6662" max="6912" width="9.140625" style="89"/>
    <col min="6913" max="6913" width="4.85546875" style="89" customWidth="1"/>
    <col min="6914" max="6914" width="6.7109375" style="89" customWidth="1"/>
    <col min="6915" max="6915" width="31.42578125" style="89" customWidth="1"/>
    <col min="6916" max="6916" width="9" style="89" customWidth="1"/>
    <col min="6917" max="6917" width="7.7109375" style="89" customWidth="1"/>
    <col min="6918" max="7168" width="9.140625" style="89"/>
    <col min="7169" max="7169" width="4.85546875" style="89" customWidth="1"/>
    <col min="7170" max="7170" width="6.7109375" style="89" customWidth="1"/>
    <col min="7171" max="7171" width="31.42578125" style="89" customWidth="1"/>
    <col min="7172" max="7172" width="9" style="89" customWidth="1"/>
    <col min="7173" max="7173" width="7.7109375" style="89" customWidth="1"/>
    <col min="7174" max="7424" width="9.140625" style="89"/>
    <col min="7425" max="7425" width="4.85546875" style="89" customWidth="1"/>
    <col min="7426" max="7426" width="6.7109375" style="89" customWidth="1"/>
    <col min="7427" max="7427" width="31.42578125" style="89" customWidth="1"/>
    <col min="7428" max="7428" width="9" style="89" customWidth="1"/>
    <col min="7429" max="7429" width="7.7109375" style="89" customWidth="1"/>
    <col min="7430" max="7680" width="9.140625" style="89"/>
    <col min="7681" max="7681" width="4.85546875" style="89" customWidth="1"/>
    <col min="7682" max="7682" width="6.7109375" style="89" customWidth="1"/>
    <col min="7683" max="7683" width="31.42578125" style="89" customWidth="1"/>
    <col min="7684" max="7684" width="9" style="89" customWidth="1"/>
    <col min="7685" max="7685" width="7.7109375" style="89" customWidth="1"/>
    <col min="7686" max="7936" width="9.140625" style="89"/>
    <col min="7937" max="7937" width="4.85546875" style="89" customWidth="1"/>
    <col min="7938" max="7938" width="6.7109375" style="89" customWidth="1"/>
    <col min="7939" max="7939" width="31.42578125" style="89" customWidth="1"/>
    <col min="7940" max="7940" width="9" style="89" customWidth="1"/>
    <col min="7941" max="7941" width="7.7109375" style="89" customWidth="1"/>
    <col min="7942" max="8192" width="9.140625" style="89"/>
    <col min="8193" max="8193" width="4.85546875" style="89" customWidth="1"/>
    <col min="8194" max="8194" width="6.7109375" style="89" customWidth="1"/>
    <col min="8195" max="8195" width="31.42578125" style="89" customWidth="1"/>
    <col min="8196" max="8196" width="9" style="89" customWidth="1"/>
    <col min="8197" max="8197" width="7.7109375" style="89" customWidth="1"/>
    <col min="8198" max="8448" width="9.140625" style="89"/>
    <col min="8449" max="8449" width="4.85546875" style="89" customWidth="1"/>
    <col min="8450" max="8450" width="6.7109375" style="89" customWidth="1"/>
    <col min="8451" max="8451" width="31.42578125" style="89" customWidth="1"/>
    <col min="8452" max="8452" width="9" style="89" customWidth="1"/>
    <col min="8453" max="8453" width="7.7109375" style="89" customWidth="1"/>
    <col min="8454" max="8704" width="9.140625" style="89"/>
    <col min="8705" max="8705" width="4.85546875" style="89" customWidth="1"/>
    <col min="8706" max="8706" width="6.7109375" style="89" customWidth="1"/>
    <col min="8707" max="8707" width="31.42578125" style="89" customWidth="1"/>
    <col min="8708" max="8708" width="9" style="89" customWidth="1"/>
    <col min="8709" max="8709" width="7.7109375" style="89" customWidth="1"/>
    <col min="8710" max="8960" width="9.140625" style="89"/>
    <col min="8961" max="8961" width="4.85546875" style="89" customWidth="1"/>
    <col min="8962" max="8962" width="6.7109375" style="89" customWidth="1"/>
    <col min="8963" max="8963" width="31.42578125" style="89" customWidth="1"/>
    <col min="8964" max="8964" width="9" style="89" customWidth="1"/>
    <col min="8965" max="8965" width="7.7109375" style="89" customWidth="1"/>
    <col min="8966" max="9216" width="9.140625" style="89"/>
    <col min="9217" max="9217" width="4.85546875" style="89" customWidth="1"/>
    <col min="9218" max="9218" width="6.7109375" style="89" customWidth="1"/>
    <col min="9219" max="9219" width="31.42578125" style="89" customWidth="1"/>
    <col min="9220" max="9220" width="9" style="89" customWidth="1"/>
    <col min="9221" max="9221" width="7.7109375" style="89" customWidth="1"/>
    <col min="9222" max="9472" width="9.140625" style="89"/>
    <col min="9473" max="9473" width="4.85546875" style="89" customWidth="1"/>
    <col min="9474" max="9474" width="6.7109375" style="89" customWidth="1"/>
    <col min="9475" max="9475" width="31.42578125" style="89" customWidth="1"/>
    <col min="9476" max="9476" width="9" style="89" customWidth="1"/>
    <col min="9477" max="9477" width="7.7109375" style="89" customWidth="1"/>
    <col min="9478" max="9728" width="9.140625" style="89"/>
    <col min="9729" max="9729" width="4.85546875" style="89" customWidth="1"/>
    <col min="9730" max="9730" width="6.7109375" style="89" customWidth="1"/>
    <col min="9731" max="9731" width="31.42578125" style="89" customWidth="1"/>
    <col min="9732" max="9732" width="9" style="89" customWidth="1"/>
    <col min="9733" max="9733" width="7.7109375" style="89" customWidth="1"/>
    <col min="9734" max="9984" width="9.140625" style="89"/>
    <col min="9985" max="9985" width="4.85546875" style="89" customWidth="1"/>
    <col min="9986" max="9986" width="6.7109375" style="89" customWidth="1"/>
    <col min="9987" max="9987" width="31.42578125" style="89" customWidth="1"/>
    <col min="9988" max="9988" width="9" style="89" customWidth="1"/>
    <col min="9989" max="9989" width="7.7109375" style="89" customWidth="1"/>
    <col min="9990" max="10240" width="9.140625" style="89"/>
    <col min="10241" max="10241" width="4.85546875" style="89" customWidth="1"/>
    <col min="10242" max="10242" width="6.7109375" style="89" customWidth="1"/>
    <col min="10243" max="10243" width="31.42578125" style="89" customWidth="1"/>
    <col min="10244" max="10244" width="9" style="89" customWidth="1"/>
    <col min="10245" max="10245" width="7.7109375" style="89" customWidth="1"/>
    <col min="10246" max="10496" width="9.140625" style="89"/>
    <col min="10497" max="10497" width="4.85546875" style="89" customWidth="1"/>
    <col min="10498" max="10498" width="6.7109375" style="89" customWidth="1"/>
    <col min="10499" max="10499" width="31.42578125" style="89" customWidth="1"/>
    <col min="10500" max="10500" width="9" style="89" customWidth="1"/>
    <col min="10501" max="10501" width="7.7109375" style="89" customWidth="1"/>
    <col min="10502" max="10752" width="9.140625" style="89"/>
    <col min="10753" max="10753" width="4.85546875" style="89" customWidth="1"/>
    <col min="10754" max="10754" width="6.7109375" style="89" customWidth="1"/>
    <col min="10755" max="10755" width="31.42578125" style="89" customWidth="1"/>
    <col min="10756" max="10756" width="9" style="89" customWidth="1"/>
    <col min="10757" max="10757" width="7.7109375" style="89" customWidth="1"/>
    <col min="10758" max="11008" width="9.140625" style="89"/>
    <col min="11009" max="11009" width="4.85546875" style="89" customWidth="1"/>
    <col min="11010" max="11010" width="6.7109375" style="89" customWidth="1"/>
    <col min="11011" max="11011" width="31.42578125" style="89" customWidth="1"/>
    <col min="11012" max="11012" width="9" style="89" customWidth="1"/>
    <col min="11013" max="11013" width="7.7109375" style="89" customWidth="1"/>
    <col min="11014" max="11264" width="9.140625" style="89"/>
    <col min="11265" max="11265" width="4.85546875" style="89" customWidth="1"/>
    <col min="11266" max="11266" width="6.7109375" style="89" customWidth="1"/>
    <col min="11267" max="11267" width="31.42578125" style="89" customWidth="1"/>
    <col min="11268" max="11268" width="9" style="89" customWidth="1"/>
    <col min="11269" max="11269" width="7.7109375" style="89" customWidth="1"/>
    <col min="11270" max="11520" width="9.140625" style="89"/>
    <col min="11521" max="11521" width="4.85546875" style="89" customWidth="1"/>
    <col min="11522" max="11522" width="6.7109375" style="89" customWidth="1"/>
    <col min="11523" max="11523" width="31.42578125" style="89" customWidth="1"/>
    <col min="11524" max="11524" width="9" style="89" customWidth="1"/>
    <col min="11525" max="11525" width="7.7109375" style="89" customWidth="1"/>
    <col min="11526" max="11776" width="9.140625" style="89"/>
    <col min="11777" max="11777" width="4.85546875" style="89" customWidth="1"/>
    <col min="11778" max="11778" width="6.7109375" style="89" customWidth="1"/>
    <col min="11779" max="11779" width="31.42578125" style="89" customWidth="1"/>
    <col min="11780" max="11780" width="9" style="89" customWidth="1"/>
    <col min="11781" max="11781" width="7.7109375" style="89" customWidth="1"/>
    <col min="11782" max="12032" width="9.140625" style="89"/>
    <col min="12033" max="12033" width="4.85546875" style="89" customWidth="1"/>
    <col min="12034" max="12034" width="6.7109375" style="89" customWidth="1"/>
    <col min="12035" max="12035" width="31.42578125" style="89" customWidth="1"/>
    <col min="12036" max="12036" width="9" style="89" customWidth="1"/>
    <col min="12037" max="12037" width="7.7109375" style="89" customWidth="1"/>
    <col min="12038" max="12288" width="9.140625" style="89"/>
    <col min="12289" max="12289" width="4.85546875" style="89" customWidth="1"/>
    <col min="12290" max="12290" width="6.7109375" style="89" customWidth="1"/>
    <col min="12291" max="12291" width="31.42578125" style="89" customWidth="1"/>
    <col min="12292" max="12292" width="9" style="89" customWidth="1"/>
    <col min="12293" max="12293" width="7.7109375" style="89" customWidth="1"/>
    <col min="12294" max="12544" width="9.140625" style="89"/>
    <col min="12545" max="12545" width="4.85546875" style="89" customWidth="1"/>
    <col min="12546" max="12546" width="6.7109375" style="89" customWidth="1"/>
    <col min="12547" max="12547" width="31.42578125" style="89" customWidth="1"/>
    <col min="12548" max="12548" width="9" style="89" customWidth="1"/>
    <col min="12549" max="12549" width="7.7109375" style="89" customWidth="1"/>
    <col min="12550" max="12800" width="9.140625" style="89"/>
    <col min="12801" max="12801" width="4.85546875" style="89" customWidth="1"/>
    <col min="12802" max="12802" width="6.7109375" style="89" customWidth="1"/>
    <col min="12803" max="12803" width="31.42578125" style="89" customWidth="1"/>
    <col min="12804" max="12804" width="9" style="89" customWidth="1"/>
    <col min="12805" max="12805" width="7.7109375" style="89" customWidth="1"/>
    <col min="12806" max="13056" width="9.140625" style="89"/>
    <col min="13057" max="13057" width="4.85546875" style="89" customWidth="1"/>
    <col min="13058" max="13058" width="6.7109375" style="89" customWidth="1"/>
    <col min="13059" max="13059" width="31.42578125" style="89" customWidth="1"/>
    <col min="13060" max="13060" width="9" style="89" customWidth="1"/>
    <col min="13061" max="13061" width="7.7109375" style="89" customWidth="1"/>
    <col min="13062" max="13312" width="9.140625" style="89"/>
    <col min="13313" max="13313" width="4.85546875" style="89" customWidth="1"/>
    <col min="13314" max="13314" width="6.7109375" style="89" customWidth="1"/>
    <col min="13315" max="13315" width="31.42578125" style="89" customWidth="1"/>
    <col min="13316" max="13316" width="9" style="89" customWidth="1"/>
    <col min="13317" max="13317" width="7.7109375" style="89" customWidth="1"/>
    <col min="13318" max="13568" width="9.140625" style="89"/>
    <col min="13569" max="13569" width="4.85546875" style="89" customWidth="1"/>
    <col min="13570" max="13570" width="6.7109375" style="89" customWidth="1"/>
    <col min="13571" max="13571" width="31.42578125" style="89" customWidth="1"/>
    <col min="13572" max="13572" width="9" style="89" customWidth="1"/>
    <col min="13573" max="13573" width="7.7109375" style="89" customWidth="1"/>
    <col min="13574" max="13824" width="9.140625" style="89"/>
    <col min="13825" max="13825" width="4.85546875" style="89" customWidth="1"/>
    <col min="13826" max="13826" width="6.7109375" style="89" customWidth="1"/>
    <col min="13827" max="13827" width="31.42578125" style="89" customWidth="1"/>
    <col min="13828" max="13828" width="9" style="89" customWidth="1"/>
    <col min="13829" max="13829" width="7.7109375" style="89" customWidth="1"/>
    <col min="13830" max="14080" width="9.140625" style="89"/>
    <col min="14081" max="14081" width="4.85546875" style="89" customWidth="1"/>
    <col min="14082" max="14082" width="6.7109375" style="89" customWidth="1"/>
    <col min="14083" max="14083" width="31.42578125" style="89" customWidth="1"/>
    <col min="14084" max="14084" width="9" style="89" customWidth="1"/>
    <col min="14085" max="14085" width="7.7109375" style="89" customWidth="1"/>
    <col min="14086" max="14336" width="9.140625" style="89"/>
    <col min="14337" max="14337" width="4.85546875" style="89" customWidth="1"/>
    <col min="14338" max="14338" width="6.7109375" style="89" customWidth="1"/>
    <col min="14339" max="14339" width="31.42578125" style="89" customWidth="1"/>
    <col min="14340" max="14340" width="9" style="89" customWidth="1"/>
    <col min="14341" max="14341" width="7.7109375" style="89" customWidth="1"/>
    <col min="14342" max="14592" width="9.140625" style="89"/>
    <col min="14593" max="14593" width="4.85546875" style="89" customWidth="1"/>
    <col min="14594" max="14594" width="6.7109375" style="89" customWidth="1"/>
    <col min="14595" max="14595" width="31.42578125" style="89" customWidth="1"/>
    <col min="14596" max="14596" width="9" style="89" customWidth="1"/>
    <col min="14597" max="14597" width="7.7109375" style="89" customWidth="1"/>
    <col min="14598" max="14848" width="9.140625" style="89"/>
    <col min="14849" max="14849" width="4.85546875" style="89" customWidth="1"/>
    <col min="14850" max="14850" width="6.7109375" style="89" customWidth="1"/>
    <col min="14851" max="14851" width="31.42578125" style="89" customWidth="1"/>
    <col min="14852" max="14852" width="9" style="89" customWidth="1"/>
    <col min="14853" max="14853" width="7.7109375" style="89" customWidth="1"/>
    <col min="14854" max="15104" width="9.140625" style="89"/>
    <col min="15105" max="15105" width="4.85546875" style="89" customWidth="1"/>
    <col min="15106" max="15106" width="6.7109375" style="89" customWidth="1"/>
    <col min="15107" max="15107" width="31.42578125" style="89" customWidth="1"/>
    <col min="15108" max="15108" width="9" style="89" customWidth="1"/>
    <col min="15109" max="15109" width="7.7109375" style="89" customWidth="1"/>
    <col min="15110" max="15360" width="9.140625" style="89"/>
    <col min="15361" max="15361" width="4.85546875" style="89" customWidth="1"/>
    <col min="15362" max="15362" width="6.7109375" style="89" customWidth="1"/>
    <col min="15363" max="15363" width="31.42578125" style="89" customWidth="1"/>
    <col min="15364" max="15364" width="9" style="89" customWidth="1"/>
    <col min="15365" max="15365" width="7.7109375" style="89" customWidth="1"/>
    <col min="15366" max="15616" width="9.140625" style="89"/>
    <col min="15617" max="15617" width="4.85546875" style="89" customWidth="1"/>
    <col min="15618" max="15618" width="6.7109375" style="89" customWidth="1"/>
    <col min="15619" max="15619" width="31.42578125" style="89" customWidth="1"/>
    <col min="15620" max="15620" width="9" style="89" customWidth="1"/>
    <col min="15621" max="15621" width="7.7109375" style="89" customWidth="1"/>
    <col min="15622" max="15872" width="9.140625" style="89"/>
    <col min="15873" max="15873" width="4.85546875" style="89" customWidth="1"/>
    <col min="15874" max="15874" width="6.7109375" style="89" customWidth="1"/>
    <col min="15875" max="15875" width="31.42578125" style="89" customWidth="1"/>
    <col min="15876" max="15876" width="9" style="89" customWidth="1"/>
    <col min="15877" max="15877" width="7.7109375" style="89" customWidth="1"/>
    <col min="15878" max="16128" width="9.140625" style="89"/>
    <col min="16129" max="16129" width="4.85546875" style="89" customWidth="1"/>
    <col min="16130" max="16130" width="6.7109375" style="89" customWidth="1"/>
    <col min="16131" max="16131" width="31.42578125" style="89" customWidth="1"/>
    <col min="16132" max="16132" width="9" style="89" customWidth="1"/>
    <col min="16133" max="16133" width="7.7109375" style="89" customWidth="1"/>
    <col min="16134" max="16384" width="9.140625" style="89"/>
  </cols>
  <sheetData>
    <row r="1" spans="1:16">
      <c r="A1" s="504" t="s">
        <v>144</v>
      </c>
      <c r="B1" s="504"/>
      <c r="C1" s="504"/>
      <c r="D1" s="504"/>
      <c r="E1" s="504"/>
    </row>
    <row r="2" spans="1:16">
      <c r="D2" s="89" t="s">
        <v>145</v>
      </c>
    </row>
    <row r="3" spans="1:16" ht="15">
      <c r="A3" s="505" t="s">
        <v>146</v>
      </c>
      <c r="B3" s="506"/>
      <c r="C3" s="507"/>
      <c r="D3" s="511" t="s">
        <v>147</v>
      </c>
      <c r="E3" s="512"/>
      <c r="L3" s="101"/>
      <c r="M3" s="101"/>
      <c r="N3" s="528"/>
      <c r="O3" s="528"/>
      <c r="P3" s="528"/>
    </row>
    <row r="4" spans="1:16" ht="22.5" customHeight="1">
      <c r="A4" s="508"/>
      <c r="B4" s="509"/>
      <c r="C4" s="510"/>
      <c r="D4" s="90" t="s">
        <v>148</v>
      </c>
      <c r="E4" s="90" t="s">
        <v>149</v>
      </c>
      <c r="L4" s="101"/>
      <c r="M4" s="101"/>
      <c r="N4" s="528"/>
      <c r="O4" s="528"/>
      <c r="P4" s="528"/>
    </row>
    <row r="5" spans="1:16" ht="12">
      <c r="A5" s="511" t="s">
        <v>150</v>
      </c>
      <c r="B5" s="513"/>
      <c r="C5" s="513"/>
      <c r="D5" s="513"/>
      <c r="E5" s="512"/>
      <c r="L5" s="529"/>
      <c r="M5" s="529"/>
      <c r="N5" s="529"/>
      <c r="O5" s="102"/>
      <c r="P5" s="102"/>
    </row>
    <row r="6" spans="1:16" ht="12">
      <c r="A6" s="514" t="s">
        <v>151</v>
      </c>
      <c r="B6" s="517" t="s">
        <v>152</v>
      </c>
      <c r="C6" s="518"/>
      <c r="D6" s="91">
        <v>939</v>
      </c>
      <c r="E6" s="92">
        <v>802.3</v>
      </c>
      <c r="G6" s="103"/>
      <c r="H6" s="103"/>
      <c r="L6" s="530"/>
      <c r="M6" s="530"/>
      <c r="N6" s="530"/>
      <c r="O6" s="102"/>
      <c r="P6" s="102"/>
    </row>
    <row r="7" spans="1:16" ht="15">
      <c r="A7" s="515"/>
      <c r="B7" s="517" t="s">
        <v>153</v>
      </c>
      <c r="C7" s="518"/>
      <c r="D7" s="93">
        <f>SUM(D8:D12)</f>
        <v>490</v>
      </c>
      <c r="E7" s="94">
        <f>SUM(E8:E12)</f>
        <v>67.8</v>
      </c>
      <c r="G7" s="104"/>
      <c r="H7" s="105"/>
      <c r="L7" s="101"/>
      <c r="M7" s="101"/>
      <c r="N7" s="101"/>
      <c r="O7" s="101"/>
      <c r="P7" s="101"/>
    </row>
    <row r="8" spans="1:16" ht="15">
      <c r="A8" s="515"/>
      <c r="B8" s="519" t="s">
        <v>154</v>
      </c>
      <c r="C8" s="520"/>
      <c r="D8" s="95">
        <v>0</v>
      </c>
      <c r="E8" s="96">
        <v>0</v>
      </c>
      <c r="G8" s="106"/>
      <c r="H8" s="106"/>
      <c r="L8" s="101"/>
      <c r="M8" s="101"/>
      <c r="N8" s="101"/>
      <c r="O8" s="101"/>
      <c r="P8" s="101"/>
    </row>
    <row r="9" spans="1:16" ht="19.5" customHeight="1">
      <c r="A9" s="515"/>
      <c r="B9" s="521" t="s">
        <v>155</v>
      </c>
      <c r="C9" s="522"/>
      <c r="D9" s="95">
        <v>472</v>
      </c>
      <c r="E9" s="96">
        <v>49.6</v>
      </c>
      <c r="G9" s="106"/>
      <c r="H9" s="106"/>
      <c r="L9" s="531"/>
      <c r="M9" s="531"/>
      <c r="N9" s="532"/>
      <c r="O9" s="533"/>
      <c r="P9" s="533"/>
    </row>
    <row r="10" spans="1:16" ht="21" customHeight="1">
      <c r="A10" s="515"/>
      <c r="B10" s="521" t="s">
        <v>156</v>
      </c>
      <c r="C10" s="522"/>
      <c r="D10" s="95">
        <v>7</v>
      </c>
      <c r="E10" s="96">
        <v>7.4</v>
      </c>
      <c r="G10" s="106"/>
      <c r="H10" s="106"/>
      <c r="L10" s="531"/>
      <c r="M10" s="531"/>
      <c r="N10" s="532"/>
      <c r="O10" s="107"/>
      <c r="P10" s="107"/>
    </row>
    <row r="11" spans="1:16" ht="19.5" customHeight="1">
      <c r="A11" s="515"/>
      <c r="B11" s="521" t="s">
        <v>157</v>
      </c>
      <c r="C11" s="522"/>
      <c r="D11" s="95">
        <v>0</v>
      </c>
      <c r="E11" s="96">
        <v>0</v>
      </c>
      <c r="G11" s="108"/>
      <c r="H11" s="108"/>
      <c r="L11" s="534"/>
      <c r="M11" s="534"/>
      <c r="N11" s="107"/>
      <c r="O11" s="107"/>
      <c r="P11" s="107"/>
    </row>
    <row r="12" spans="1:16" ht="19.5" customHeight="1">
      <c r="A12" s="515"/>
      <c r="B12" s="521" t="s">
        <v>158</v>
      </c>
      <c r="C12" s="522"/>
      <c r="D12" s="95">
        <v>11</v>
      </c>
      <c r="E12" s="96">
        <v>10.8</v>
      </c>
      <c r="G12" s="109"/>
      <c r="H12" s="109"/>
      <c r="L12" s="535"/>
      <c r="M12" s="535"/>
      <c r="N12" s="110"/>
      <c r="O12" s="111"/>
      <c r="P12" s="111"/>
    </row>
    <row r="13" spans="1:16" ht="20.25" customHeight="1">
      <c r="A13" s="515"/>
      <c r="B13" s="523" t="s">
        <v>159</v>
      </c>
      <c r="C13" s="524"/>
      <c r="D13" s="93">
        <f>SUM(D14:D20)</f>
        <v>781</v>
      </c>
      <c r="E13" s="94">
        <f>SUM(E14:E20)</f>
        <v>259.40000000000003</v>
      </c>
      <c r="G13" s="104"/>
      <c r="H13" s="105"/>
      <c r="L13" s="535"/>
      <c r="M13" s="535"/>
      <c r="N13" s="110"/>
      <c r="O13" s="110"/>
      <c r="P13" s="110"/>
    </row>
    <row r="14" spans="1:16" ht="20.25" customHeight="1">
      <c r="A14" s="515"/>
      <c r="B14" s="525" t="s">
        <v>160</v>
      </c>
      <c r="C14" s="97" t="s">
        <v>161</v>
      </c>
      <c r="D14" s="95">
        <v>397</v>
      </c>
      <c r="E14" s="96">
        <v>132.80000000000001</v>
      </c>
      <c r="G14" s="106"/>
      <c r="H14" s="106"/>
      <c r="L14" s="534"/>
      <c r="M14" s="534"/>
      <c r="N14" s="110"/>
      <c r="O14" s="106"/>
      <c r="P14" s="106"/>
    </row>
    <row r="15" spans="1:16" ht="21.75" customHeight="1">
      <c r="A15" s="515"/>
      <c r="B15" s="526"/>
      <c r="C15" s="97" t="s">
        <v>162</v>
      </c>
      <c r="D15" s="95">
        <v>0</v>
      </c>
      <c r="E15" s="96">
        <v>0</v>
      </c>
      <c r="G15" s="106"/>
      <c r="H15" s="106"/>
      <c r="L15" s="534"/>
      <c r="M15" s="534"/>
      <c r="N15" s="110"/>
      <c r="O15" s="111"/>
      <c r="P15" s="111"/>
    </row>
    <row r="16" spans="1:16" ht="21.75" customHeight="1">
      <c r="A16" s="515"/>
      <c r="B16" s="527"/>
      <c r="C16" s="97" t="s">
        <v>163</v>
      </c>
      <c r="D16" s="95">
        <v>138</v>
      </c>
      <c r="E16" s="96">
        <v>44.7</v>
      </c>
      <c r="G16" s="106"/>
      <c r="H16" s="106"/>
      <c r="L16" s="537"/>
      <c r="M16" s="537"/>
      <c r="N16" s="110"/>
      <c r="O16" s="106"/>
      <c r="P16" s="106"/>
    </row>
    <row r="17" spans="1:16" ht="21" customHeight="1">
      <c r="A17" s="515"/>
      <c r="B17" s="521" t="s">
        <v>164</v>
      </c>
      <c r="C17" s="522"/>
      <c r="D17" s="95">
        <v>206</v>
      </c>
      <c r="E17" s="96">
        <v>69.5</v>
      </c>
      <c r="G17" s="106"/>
      <c r="H17" s="106"/>
      <c r="L17" s="539"/>
      <c r="M17" s="539"/>
      <c r="N17" s="110"/>
      <c r="O17" s="106"/>
      <c r="P17" s="106"/>
    </row>
    <row r="18" spans="1:16" ht="22.5" customHeight="1">
      <c r="A18" s="515"/>
      <c r="B18" s="521" t="s">
        <v>165</v>
      </c>
      <c r="C18" s="522"/>
      <c r="D18" s="95">
        <v>26</v>
      </c>
      <c r="E18" s="96">
        <v>8.1</v>
      </c>
      <c r="G18" s="106"/>
      <c r="H18" s="106"/>
      <c r="L18" s="537"/>
      <c r="M18" s="537"/>
      <c r="N18" s="110"/>
      <c r="O18" s="106"/>
      <c r="P18" s="106"/>
    </row>
    <row r="19" spans="1:16" ht="21" customHeight="1">
      <c r="A19" s="515"/>
      <c r="B19" s="521" t="s">
        <v>166</v>
      </c>
      <c r="C19" s="536"/>
      <c r="D19" s="95">
        <v>6</v>
      </c>
      <c r="E19" s="98">
        <v>2</v>
      </c>
      <c r="G19" s="106"/>
      <c r="H19" s="106"/>
      <c r="L19" s="537"/>
      <c r="M19" s="537"/>
      <c r="N19" s="110"/>
      <c r="O19" s="106"/>
      <c r="P19" s="106"/>
    </row>
    <row r="20" spans="1:16" ht="21" customHeight="1">
      <c r="A20" s="515"/>
      <c r="B20" s="521" t="s">
        <v>167</v>
      </c>
      <c r="C20" s="522"/>
      <c r="D20" s="95">
        <v>8</v>
      </c>
      <c r="E20" s="96">
        <v>2.2999999999999998</v>
      </c>
      <c r="G20" s="106"/>
      <c r="H20" s="106"/>
      <c r="L20" s="537"/>
      <c r="M20" s="537"/>
      <c r="N20" s="110"/>
      <c r="O20" s="106"/>
      <c r="P20" s="106"/>
    </row>
    <row r="21" spans="1:16" ht="21" customHeight="1">
      <c r="A21" s="515"/>
      <c r="B21" s="523" t="s">
        <v>168</v>
      </c>
      <c r="C21" s="524"/>
      <c r="D21" s="91">
        <v>57</v>
      </c>
      <c r="E21" s="92">
        <v>19.7</v>
      </c>
      <c r="G21" s="111"/>
      <c r="H21" s="111"/>
      <c r="L21" s="537"/>
      <c r="M21" s="537"/>
      <c r="N21" s="110"/>
      <c r="O21" s="106"/>
      <c r="P21" s="106"/>
    </row>
    <row r="22" spans="1:16" ht="21" customHeight="1">
      <c r="A22" s="515"/>
      <c r="B22" s="523" t="s">
        <v>169</v>
      </c>
      <c r="C22" s="524"/>
      <c r="D22" s="93">
        <v>675</v>
      </c>
      <c r="E22" s="99">
        <v>92.4</v>
      </c>
      <c r="G22" s="111"/>
      <c r="H22" s="111"/>
      <c r="L22" s="538"/>
      <c r="M22" s="539"/>
      <c r="N22" s="110"/>
      <c r="O22" s="106"/>
      <c r="P22" s="106"/>
    </row>
    <row r="23" spans="1:16" ht="21" customHeight="1">
      <c r="A23" s="516"/>
      <c r="B23" s="523" t="s">
        <v>170</v>
      </c>
      <c r="C23" s="524"/>
      <c r="D23" s="93">
        <v>165</v>
      </c>
      <c r="E23" s="100">
        <v>36.1</v>
      </c>
      <c r="G23" s="111"/>
      <c r="H23" s="111"/>
      <c r="L23" s="540"/>
      <c r="M23" s="540"/>
      <c r="N23" s="110"/>
      <c r="O23" s="106"/>
      <c r="P23" s="106"/>
    </row>
    <row r="24" spans="1:16" ht="21" customHeight="1">
      <c r="A24" s="514" t="s">
        <v>171</v>
      </c>
      <c r="B24" s="521" t="s">
        <v>172</v>
      </c>
      <c r="C24" s="522"/>
      <c r="D24" s="95">
        <v>1040</v>
      </c>
      <c r="E24" s="96">
        <v>229.7</v>
      </c>
      <c r="G24" s="106"/>
      <c r="H24" s="106"/>
      <c r="L24" s="541"/>
      <c r="M24" s="541"/>
      <c r="N24" s="110"/>
      <c r="O24" s="106"/>
      <c r="P24" s="111"/>
    </row>
    <row r="25" spans="1:16" ht="21" customHeight="1">
      <c r="A25" s="515"/>
      <c r="B25" s="521" t="s">
        <v>173</v>
      </c>
      <c r="C25" s="522"/>
      <c r="D25" s="95">
        <v>4509</v>
      </c>
      <c r="E25" s="96">
        <v>626.29999999999995</v>
      </c>
      <c r="G25" s="112"/>
      <c r="H25" s="112"/>
      <c r="L25" s="537"/>
      <c r="M25" s="537"/>
      <c r="N25" s="110"/>
      <c r="O25" s="106"/>
      <c r="P25" s="106"/>
    </row>
    <row r="26" spans="1:16" ht="21" customHeight="1">
      <c r="A26" s="515"/>
      <c r="B26" s="521" t="s">
        <v>174</v>
      </c>
      <c r="C26" s="522"/>
      <c r="D26" s="95">
        <v>37</v>
      </c>
      <c r="E26" s="96">
        <v>31.9</v>
      </c>
      <c r="G26" s="111"/>
      <c r="H26" s="111"/>
      <c r="L26" s="539"/>
      <c r="M26" s="539"/>
      <c r="N26" s="110"/>
      <c r="O26" s="106"/>
      <c r="P26" s="106"/>
    </row>
    <row r="27" spans="1:16" ht="12">
      <c r="A27" s="515"/>
      <c r="B27" s="519" t="s">
        <v>175</v>
      </c>
      <c r="C27" s="520"/>
      <c r="D27" s="95">
        <v>0</v>
      </c>
      <c r="E27" s="95">
        <v>0</v>
      </c>
      <c r="L27" s="537"/>
      <c r="M27" s="537"/>
      <c r="N27" s="110"/>
      <c r="O27" s="106"/>
      <c r="P27" s="106"/>
    </row>
    <row r="28" spans="1:16" ht="12">
      <c r="A28" s="516"/>
      <c r="B28" s="517" t="s">
        <v>176</v>
      </c>
      <c r="C28" s="518"/>
      <c r="D28" s="95"/>
      <c r="E28" s="96">
        <f>SUM(E24:E27)</f>
        <v>887.9</v>
      </c>
      <c r="L28" s="537"/>
      <c r="M28" s="537"/>
      <c r="N28" s="110"/>
      <c r="O28" s="106"/>
      <c r="P28" s="106"/>
    </row>
    <row r="29" spans="1:16" ht="12">
      <c r="L29" s="537"/>
      <c r="M29" s="537"/>
      <c r="N29" s="110"/>
      <c r="O29" s="106"/>
      <c r="P29" s="106"/>
    </row>
    <row r="30" spans="1:16" ht="12">
      <c r="L30" s="545"/>
      <c r="M30" s="545"/>
      <c r="N30" s="110"/>
      <c r="O30" s="106"/>
      <c r="P30" s="106"/>
    </row>
    <row r="31" spans="1:16" ht="12">
      <c r="L31" s="537"/>
      <c r="M31" s="537"/>
      <c r="N31" s="110"/>
      <c r="O31" s="106"/>
      <c r="P31" s="106"/>
    </row>
    <row r="32" spans="1:16" ht="12">
      <c r="L32" s="537"/>
      <c r="M32" s="537"/>
      <c r="N32" s="110"/>
      <c r="O32" s="106"/>
      <c r="P32" s="106"/>
    </row>
    <row r="33" spans="12:16" ht="12">
      <c r="L33" s="542"/>
      <c r="M33" s="542"/>
      <c r="N33" s="110"/>
      <c r="O33" s="106"/>
      <c r="P33" s="106"/>
    </row>
    <row r="34" spans="12:16" ht="12">
      <c r="L34" s="543"/>
      <c r="M34" s="543"/>
      <c r="N34" s="110"/>
      <c r="O34" s="103"/>
      <c r="P34" s="103"/>
    </row>
    <row r="35" spans="12:16" ht="12">
      <c r="L35" s="544"/>
      <c r="M35" s="544"/>
      <c r="N35" s="110"/>
      <c r="O35" s="103"/>
      <c r="P35" s="103"/>
    </row>
    <row r="36" spans="12:16" ht="12">
      <c r="L36" s="535"/>
      <c r="M36" s="535"/>
      <c r="N36" s="110"/>
      <c r="O36" s="111"/>
      <c r="P36" s="111"/>
    </row>
    <row r="37" spans="12:16" ht="12">
      <c r="L37" s="539"/>
      <c r="M37" s="539"/>
      <c r="N37" s="110"/>
      <c r="O37" s="105"/>
      <c r="P37" s="105"/>
    </row>
    <row r="38" spans="12:16" ht="12">
      <c r="L38" s="539"/>
      <c r="M38" s="539"/>
      <c r="N38" s="110"/>
      <c r="O38" s="105"/>
      <c r="P38" s="105"/>
    </row>
    <row r="39" spans="12:16" ht="12">
      <c r="L39" s="539"/>
      <c r="M39" s="539"/>
      <c r="N39" s="110"/>
      <c r="O39" s="105"/>
      <c r="P39" s="105"/>
    </row>
    <row r="40" spans="12:16" ht="12">
      <c r="L40" s="539"/>
      <c r="M40" s="539"/>
      <c r="N40" s="110"/>
      <c r="O40" s="105"/>
      <c r="P40" s="105"/>
    </row>
    <row r="41" spans="12:16" ht="12">
      <c r="L41" s="539"/>
      <c r="M41" s="539"/>
      <c r="N41" s="110"/>
      <c r="O41" s="105"/>
      <c r="P41" s="105"/>
    </row>
    <row r="42" spans="12:16" ht="12">
      <c r="L42" s="539"/>
      <c r="M42" s="539"/>
      <c r="N42" s="110"/>
      <c r="O42" s="105"/>
      <c r="P42" s="105"/>
    </row>
    <row r="43" spans="12:16" ht="12">
      <c r="L43" s="539"/>
      <c r="M43" s="539"/>
      <c r="N43" s="110"/>
      <c r="O43" s="105"/>
      <c r="P43" s="105"/>
    </row>
    <row r="44" spans="12:16" ht="12">
      <c r="L44" s="546"/>
      <c r="M44" s="546"/>
      <c r="N44" s="110"/>
      <c r="O44" s="106"/>
      <c r="P44" s="106"/>
    </row>
    <row r="45" spans="12:16" ht="12">
      <c r="L45" s="539"/>
      <c r="M45" s="539"/>
      <c r="N45" s="110"/>
      <c r="O45" s="105"/>
      <c r="P45" s="105"/>
    </row>
    <row r="46" spans="12:16" ht="12">
      <c r="L46" s="535"/>
      <c r="M46" s="535"/>
      <c r="N46" s="110"/>
      <c r="O46" s="106"/>
      <c r="P46" s="106"/>
    </row>
    <row r="47" spans="12:16" ht="12">
      <c r="L47" s="535"/>
      <c r="M47" s="535"/>
      <c r="N47" s="110"/>
      <c r="O47" s="105"/>
      <c r="P47" s="105"/>
    </row>
    <row r="48" spans="12:16" ht="12">
      <c r="L48" s="539"/>
      <c r="M48" s="539"/>
      <c r="N48" s="110"/>
      <c r="O48" s="106"/>
      <c r="P48" s="106"/>
    </row>
    <row r="49" spans="12:16" ht="12">
      <c r="L49" s="539"/>
      <c r="M49" s="539"/>
      <c r="N49" s="110"/>
      <c r="O49" s="106"/>
      <c r="P49" s="106"/>
    </row>
    <row r="50" spans="12:16" ht="12">
      <c r="L50" s="539"/>
      <c r="M50" s="539"/>
      <c r="N50" s="110"/>
      <c r="O50" s="106"/>
      <c r="P50" s="106"/>
    </row>
    <row r="51" spans="12:16" ht="12">
      <c r="L51" s="537"/>
      <c r="M51" s="537"/>
      <c r="N51" s="110"/>
      <c r="O51" s="106"/>
      <c r="P51" s="106"/>
    </row>
    <row r="52" spans="12:16" ht="12">
      <c r="L52" s="537"/>
      <c r="M52" s="537"/>
      <c r="N52" s="110"/>
      <c r="O52" s="106"/>
      <c r="P52" s="106"/>
    </row>
    <row r="53" spans="12:16" ht="12">
      <c r="L53" s="539"/>
      <c r="M53" s="539"/>
      <c r="N53" s="110"/>
      <c r="O53" s="106"/>
      <c r="P53" s="106"/>
    </row>
    <row r="54" spans="12:16" ht="12">
      <c r="L54" s="546"/>
      <c r="M54" s="546"/>
      <c r="N54" s="110"/>
      <c r="O54" s="106"/>
      <c r="P54" s="106"/>
    </row>
    <row r="55" spans="12:16" ht="12">
      <c r="L55" s="535"/>
      <c r="M55" s="535"/>
      <c r="N55" s="110"/>
      <c r="O55" s="111"/>
      <c r="P55" s="111"/>
    </row>
    <row r="56" spans="12:16" ht="12">
      <c r="L56" s="539"/>
      <c r="M56" s="539"/>
      <c r="N56" s="110"/>
      <c r="O56" s="106"/>
      <c r="P56" s="106"/>
    </row>
    <row r="57" spans="12:16" ht="12">
      <c r="L57" s="539"/>
      <c r="M57" s="539"/>
      <c r="N57" s="110"/>
      <c r="O57" s="113"/>
      <c r="P57" s="113"/>
    </row>
    <row r="58" spans="12:16" ht="12">
      <c r="L58" s="539"/>
      <c r="M58" s="539"/>
      <c r="N58" s="110"/>
      <c r="O58" s="113"/>
      <c r="P58" s="113"/>
    </row>
    <row r="59" spans="12:16" ht="12">
      <c r="L59" s="539"/>
      <c r="M59" s="539"/>
      <c r="N59" s="110"/>
      <c r="O59" s="113"/>
      <c r="P59" s="113"/>
    </row>
    <row r="60" spans="12:16" ht="12">
      <c r="L60" s="539"/>
      <c r="M60" s="539"/>
      <c r="N60" s="110"/>
      <c r="O60" s="114"/>
      <c r="P60" s="114"/>
    </row>
    <row r="61" spans="12:16" ht="12">
      <c r="L61" s="539"/>
      <c r="M61" s="539"/>
      <c r="N61" s="110"/>
      <c r="O61" s="115"/>
      <c r="P61" s="115"/>
    </row>
    <row r="62" spans="12:16" ht="12">
      <c r="L62" s="546"/>
      <c r="M62" s="546"/>
      <c r="N62" s="110"/>
      <c r="O62" s="105"/>
      <c r="P62" s="105"/>
    </row>
    <row r="63" spans="12:16" ht="12">
      <c r="L63" s="535"/>
      <c r="M63" s="535"/>
      <c r="N63" s="110"/>
      <c r="O63" s="105"/>
      <c r="P63" s="105"/>
    </row>
    <row r="64" spans="12:16" ht="12">
      <c r="L64" s="535"/>
      <c r="M64" s="535"/>
      <c r="N64" s="110"/>
      <c r="O64" s="105"/>
      <c r="P64" s="105"/>
    </row>
    <row r="65" spans="12:16" ht="12">
      <c r="L65" s="548"/>
      <c r="M65" s="548"/>
      <c r="N65" s="110"/>
      <c r="O65" s="105"/>
      <c r="P65" s="105"/>
    </row>
    <row r="66" spans="12:16" ht="12">
      <c r="L66" s="535"/>
      <c r="M66" s="535"/>
      <c r="N66" s="110"/>
      <c r="O66" s="107"/>
      <c r="P66" s="107"/>
    </row>
    <row r="67" spans="12:16" ht="12">
      <c r="L67" s="549"/>
      <c r="M67" s="549"/>
      <c r="N67" s="110"/>
      <c r="O67" s="116"/>
      <c r="P67" s="116"/>
    </row>
    <row r="68" spans="12:16" ht="12">
      <c r="L68" s="547"/>
      <c r="M68" s="547"/>
      <c r="N68" s="110"/>
      <c r="O68" s="116"/>
      <c r="P68" s="116"/>
    </row>
    <row r="69" spans="12:16" ht="12">
      <c r="L69" s="547"/>
      <c r="M69" s="547"/>
      <c r="N69" s="110"/>
      <c r="O69" s="107"/>
      <c r="P69" s="107"/>
    </row>
    <row r="70" spans="12:16" ht="12">
      <c r="L70" s="535"/>
      <c r="M70" s="535"/>
      <c r="N70" s="110"/>
      <c r="O70" s="107"/>
      <c r="P70" s="116"/>
    </row>
    <row r="71" spans="12:16" ht="12">
      <c r="L71" s="537"/>
      <c r="M71" s="537"/>
      <c r="N71" s="110"/>
      <c r="O71" s="107"/>
      <c r="P71" s="117"/>
    </row>
    <row r="72" spans="12:16" ht="12">
      <c r="L72" s="539"/>
      <c r="M72" s="539"/>
      <c r="N72" s="110"/>
      <c r="O72" s="107"/>
      <c r="P72" s="117"/>
    </row>
    <row r="73" spans="12:16" ht="12">
      <c r="L73" s="537"/>
      <c r="M73" s="537"/>
      <c r="N73" s="110"/>
      <c r="O73" s="107"/>
      <c r="P73" s="117"/>
    </row>
    <row r="74" spans="12:16" ht="12">
      <c r="L74" s="537"/>
      <c r="M74" s="537"/>
      <c r="N74" s="110"/>
      <c r="O74" s="107"/>
      <c r="P74" s="117"/>
    </row>
    <row r="75" spans="12:16" ht="12">
      <c r="L75" s="537"/>
      <c r="M75" s="537"/>
      <c r="N75" s="110"/>
      <c r="O75" s="107"/>
      <c r="P75" s="107"/>
    </row>
    <row r="76" spans="12:16" ht="12">
      <c r="L76" s="550"/>
      <c r="M76" s="111"/>
      <c r="N76" s="110"/>
      <c r="O76" s="107"/>
      <c r="P76" s="107"/>
    </row>
    <row r="77" spans="12:16" ht="12">
      <c r="L77" s="550"/>
      <c r="M77" s="106"/>
      <c r="N77" s="110"/>
      <c r="O77" s="107"/>
      <c r="P77" s="107"/>
    </row>
    <row r="78" spans="12:16" ht="12">
      <c r="L78" s="550"/>
      <c r="M78" s="106"/>
      <c r="N78" s="110"/>
      <c r="O78" s="107"/>
      <c r="P78" s="107"/>
    </row>
    <row r="79" spans="12:16" ht="12">
      <c r="L79" s="550"/>
      <c r="M79" s="106"/>
      <c r="N79" s="110"/>
      <c r="O79" s="107"/>
      <c r="P79" s="107"/>
    </row>
    <row r="80" spans="12:16" ht="12">
      <c r="L80" s="550"/>
      <c r="M80" s="106"/>
      <c r="N80" s="110"/>
      <c r="O80" s="107"/>
      <c r="P80" s="107"/>
    </row>
    <row r="81" spans="12:16" ht="12">
      <c r="L81" s="550"/>
      <c r="M81" s="106"/>
      <c r="N81" s="110"/>
      <c r="O81" s="107"/>
      <c r="P81" s="107"/>
    </row>
    <row r="82" spans="12:16" ht="12">
      <c r="L82" s="550"/>
      <c r="M82" s="106"/>
      <c r="N82" s="110"/>
      <c r="O82" s="107"/>
      <c r="P82" s="107"/>
    </row>
    <row r="83" spans="12:16" ht="12">
      <c r="L83" s="550"/>
      <c r="M83" s="106"/>
      <c r="N83" s="110"/>
      <c r="O83" s="107"/>
      <c r="P83" s="107"/>
    </row>
    <row r="84" spans="12:16" ht="12">
      <c r="L84" s="550"/>
      <c r="M84" s="106"/>
      <c r="N84" s="110"/>
      <c r="O84" s="107"/>
      <c r="P84" s="107"/>
    </row>
    <row r="85" spans="12:16" ht="12">
      <c r="L85" s="550"/>
      <c r="M85" s="106"/>
      <c r="N85" s="110"/>
      <c r="O85" s="107"/>
      <c r="P85" s="107"/>
    </row>
    <row r="86" spans="12:16" ht="12">
      <c r="L86" s="551"/>
      <c r="M86" s="551"/>
      <c r="N86" s="110"/>
      <c r="O86" s="110"/>
      <c r="P86" s="110"/>
    </row>
    <row r="87" spans="12:16" ht="12">
      <c r="L87" s="552"/>
      <c r="M87" s="552"/>
      <c r="N87" s="110"/>
      <c r="O87" s="107"/>
      <c r="P87" s="107"/>
    </row>
    <row r="88" spans="12:16" ht="12">
      <c r="L88" s="537"/>
      <c r="M88" s="537"/>
      <c r="N88" s="110"/>
      <c r="O88" s="107"/>
      <c r="P88" s="107"/>
    </row>
    <row r="89" spans="12:16" ht="12">
      <c r="L89" s="539"/>
      <c r="M89" s="539"/>
      <c r="N89" s="110"/>
      <c r="O89" s="107"/>
      <c r="P89" s="107"/>
    </row>
    <row r="90" spans="12:16" ht="12">
      <c r="L90" s="537"/>
      <c r="M90" s="537"/>
      <c r="N90" s="110"/>
      <c r="O90" s="107"/>
      <c r="P90" s="107"/>
    </row>
    <row r="91" spans="12:16" ht="12">
      <c r="L91" s="537"/>
      <c r="M91" s="537"/>
      <c r="N91" s="110"/>
      <c r="O91" s="107"/>
      <c r="P91" s="107"/>
    </row>
    <row r="92" spans="12:16" ht="12">
      <c r="L92" s="537"/>
      <c r="M92" s="537"/>
      <c r="N92" s="110"/>
      <c r="O92" s="107"/>
      <c r="P92" s="107"/>
    </row>
    <row r="93" spans="12:16" ht="12">
      <c r="L93" s="542"/>
      <c r="M93" s="542"/>
      <c r="N93" s="110"/>
      <c r="O93" s="107"/>
      <c r="P93" s="107"/>
    </row>
  </sheetData>
  <mergeCells count="107">
    <mergeCell ref="L89:M89"/>
    <mergeCell ref="L90:M90"/>
    <mergeCell ref="L91:M91"/>
    <mergeCell ref="L92:M92"/>
    <mergeCell ref="L93:M93"/>
    <mergeCell ref="L74:M74"/>
    <mergeCell ref="L75:M75"/>
    <mergeCell ref="L76:L85"/>
    <mergeCell ref="L86:M86"/>
    <mergeCell ref="L87:M87"/>
    <mergeCell ref="L88:M88"/>
    <mergeCell ref="L68:M68"/>
    <mergeCell ref="L69:M69"/>
    <mergeCell ref="L70:M70"/>
    <mergeCell ref="L71:M71"/>
    <mergeCell ref="L72:M72"/>
    <mergeCell ref="L73:M73"/>
    <mergeCell ref="L62:M62"/>
    <mergeCell ref="L63:M63"/>
    <mergeCell ref="L64:M64"/>
    <mergeCell ref="L65:M65"/>
    <mergeCell ref="L66:M66"/>
    <mergeCell ref="L67:M67"/>
    <mergeCell ref="L56:M56"/>
    <mergeCell ref="L57:M57"/>
    <mergeCell ref="L58:M58"/>
    <mergeCell ref="L59:M59"/>
    <mergeCell ref="L60:M60"/>
    <mergeCell ref="L61:M61"/>
    <mergeCell ref="L50:M50"/>
    <mergeCell ref="L51:M51"/>
    <mergeCell ref="L52:M52"/>
    <mergeCell ref="L53:M53"/>
    <mergeCell ref="L54:M54"/>
    <mergeCell ref="L55:M55"/>
    <mergeCell ref="L44:M44"/>
    <mergeCell ref="L45:M45"/>
    <mergeCell ref="L46:M46"/>
    <mergeCell ref="L47:M47"/>
    <mergeCell ref="L48:M48"/>
    <mergeCell ref="L49:M49"/>
    <mergeCell ref="L38:M38"/>
    <mergeCell ref="L39:M39"/>
    <mergeCell ref="L40:M40"/>
    <mergeCell ref="L41:M41"/>
    <mergeCell ref="L42:M42"/>
    <mergeCell ref="L43:M43"/>
    <mergeCell ref="L32:M32"/>
    <mergeCell ref="L33:M33"/>
    <mergeCell ref="L34:M34"/>
    <mergeCell ref="L35:M35"/>
    <mergeCell ref="L36:M36"/>
    <mergeCell ref="L37:M37"/>
    <mergeCell ref="L26:M26"/>
    <mergeCell ref="L27:M27"/>
    <mergeCell ref="L28:M28"/>
    <mergeCell ref="L29:M29"/>
    <mergeCell ref="L30:M30"/>
    <mergeCell ref="L31:M31"/>
    <mergeCell ref="L20:M20"/>
    <mergeCell ref="L21:M21"/>
    <mergeCell ref="L22:M22"/>
    <mergeCell ref="L23:M23"/>
    <mergeCell ref="L24:M24"/>
    <mergeCell ref="L25:M25"/>
    <mergeCell ref="L14:M14"/>
    <mergeCell ref="L15:M15"/>
    <mergeCell ref="L16:M16"/>
    <mergeCell ref="L17:M17"/>
    <mergeCell ref="L18:M18"/>
    <mergeCell ref="L19:M19"/>
    <mergeCell ref="N3:P4"/>
    <mergeCell ref="L5:N5"/>
    <mergeCell ref="L6:N6"/>
    <mergeCell ref="L9:M10"/>
    <mergeCell ref="N9:N10"/>
    <mergeCell ref="O9:P9"/>
    <mergeCell ref="L11:M11"/>
    <mergeCell ref="L12:M12"/>
    <mergeCell ref="L13:M13"/>
    <mergeCell ref="A24:A28"/>
    <mergeCell ref="B24:C24"/>
    <mergeCell ref="B25:C25"/>
    <mergeCell ref="B26:C26"/>
    <mergeCell ref="B27:C27"/>
    <mergeCell ref="B11:C11"/>
    <mergeCell ref="B12:C12"/>
    <mergeCell ref="B13:C13"/>
    <mergeCell ref="B14:B16"/>
    <mergeCell ref="B17:C17"/>
    <mergeCell ref="B18:C18"/>
    <mergeCell ref="B28:C28"/>
    <mergeCell ref="B19:C19"/>
    <mergeCell ref="B20:C20"/>
    <mergeCell ref="B21:C21"/>
    <mergeCell ref="B22:C22"/>
    <mergeCell ref="B23:C23"/>
    <mergeCell ref="A1:E1"/>
    <mergeCell ref="A3:C4"/>
    <mergeCell ref="D3:E3"/>
    <mergeCell ref="A5:E5"/>
    <mergeCell ref="A6:A23"/>
    <mergeCell ref="B6:C6"/>
    <mergeCell ref="B7:C7"/>
    <mergeCell ref="B8:C8"/>
    <mergeCell ref="B9:C9"/>
    <mergeCell ref="B10:C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7:G49"/>
  <sheetViews>
    <sheetView topLeftCell="A28" workbookViewId="0">
      <selection activeCell="F56" sqref="F56"/>
    </sheetView>
  </sheetViews>
  <sheetFormatPr defaultRowHeight="15"/>
  <cols>
    <col min="1" max="1" width="19.5703125" customWidth="1"/>
    <col min="2" max="7" width="11.85546875" customWidth="1"/>
  </cols>
  <sheetData>
    <row r="27" spans="1:7" ht="93.75" customHeight="1"/>
    <row r="29" spans="1:7">
      <c r="A29" s="553" t="s">
        <v>177</v>
      </c>
      <c r="B29" s="553"/>
      <c r="C29" s="553"/>
      <c r="D29" s="553"/>
      <c r="E29" s="553"/>
      <c r="F29" s="553"/>
      <c r="G29" s="553"/>
    </row>
    <row r="30" spans="1:7">
      <c r="A30" s="29"/>
      <c r="B30" s="118"/>
      <c r="C30" s="119"/>
      <c r="D30" s="119"/>
      <c r="E30" s="119"/>
      <c r="F30" s="120"/>
      <c r="G30" s="120"/>
    </row>
    <row r="31" spans="1:7">
      <c r="A31" s="29" t="s">
        <v>178</v>
      </c>
      <c r="B31" s="118"/>
      <c r="C31" s="119"/>
      <c r="D31" s="119"/>
      <c r="E31" s="119"/>
      <c r="F31" s="120"/>
      <c r="G31" s="120" t="s">
        <v>179</v>
      </c>
    </row>
    <row r="32" spans="1:7">
      <c r="A32" s="483" t="s">
        <v>47</v>
      </c>
      <c r="B32" s="555" t="s">
        <v>180</v>
      </c>
      <c r="C32" s="556"/>
      <c r="D32" s="557"/>
      <c r="E32" s="558" t="s">
        <v>181</v>
      </c>
      <c r="F32" s="559"/>
      <c r="G32" s="560"/>
    </row>
    <row r="33" spans="1:7">
      <c r="A33" s="554"/>
      <c r="B33" s="121" t="s">
        <v>9</v>
      </c>
      <c r="C33" s="122" t="s">
        <v>10</v>
      </c>
      <c r="D33" s="123" t="s">
        <v>11</v>
      </c>
      <c r="E33" s="121" t="s">
        <v>182</v>
      </c>
      <c r="F33" s="122" t="s">
        <v>183</v>
      </c>
      <c r="G33" s="122" t="s">
        <v>11</v>
      </c>
    </row>
    <row r="34" spans="1:7" ht="15.75" customHeight="1">
      <c r="A34" s="124" t="s">
        <v>50</v>
      </c>
      <c r="B34" s="125">
        <v>103162.7</v>
      </c>
      <c r="C34" s="125">
        <v>99241.9</v>
      </c>
      <c r="D34" s="125">
        <f>(C34/B34)*100</f>
        <v>96.199401527877797</v>
      </c>
      <c r="E34" s="125">
        <v>395472.9</v>
      </c>
      <c r="F34" s="125">
        <v>395472.9</v>
      </c>
      <c r="G34" s="125">
        <f>(F34/E34)*100</f>
        <v>100</v>
      </c>
    </row>
    <row r="35" spans="1:7" ht="15.75" customHeight="1">
      <c r="A35" s="32" t="s">
        <v>184</v>
      </c>
      <c r="B35" s="123">
        <v>107540.4</v>
      </c>
      <c r="C35" s="123">
        <v>107077.9</v>
      </c>
      <c r="D35" s="123">
        <f t="shared" ref="D35:D48" si="0">(C35/B35)*100</f>
        <v>99.56992906851751</v>
      </c>
      <c r="E35" s="123">
        <v>432848.4</v>
      </c>
      <c r="F35" s="123">
        <v>432848.4</v>
      </c>
      <c r="G35" s="123">
        <f>(F35/E35)*100</f>
        <v>100</v>
      </c>
    </row>
    <row r="36" spans="1:7" ht="15.75" customHeight="1">
      <c r="A36" s="32" t="s">
        <v>52</v>
      </c>
      <c r="B36" s="123">
        <v>150829.5</v>
      </c>
      <c r="C36" s="123">
        <v>128671.5</v>
      </c>
      <c r="D36" s="123">
        <f t="shared" si="0"/>
        <v>85.309239903334557</v>
      </c>
      <c r="E36" s="123">
        <v>340170.8</v>
      </c>
      <c r="F36" s="123">
        <v>340170.8</v>
      </c>
      <c r="G36" s="123">
        <f t="shared" ref="G36:G49" si="1">(F36/E36)*100</f>
        <v>100</v>
      </c>
    </row>
    <row r="37" spans="1:7" ht="15.75" customHeight="1">
      <c r="A37" s="32" t="s">
        <v>53</v>
      </c>
      <c r="B37" s="123">
        <v>82364.100000000006</v>
      </c>
      <c r="C37" s="123">
        <v>83247.399999999994</v>
      </c>
      <c r="D37" s="123">
        <f>(C37/B37)*100</f>
        <v>101.07243325672226</v>
      </c>
      <c r="E37" s="123">
        <v>203939.8</v>
      </c>
      <c r="F37" s="123">
        <v>203939.8</v>
      </c>
      <c r="G37" s="123">
        <f t="shared" si="1"/>
        <v>100</v>
      </c>
    </row>
    <row r="38" spans="1:7" ht="15.75" customHeight="1">
      <c r="A38" s="32" t="s">
        <v>54</v>
      </c>
      <c r="B38" s="123">
        <v>111562.7</v>
      </c>
      <c r="C38" s="123">
        <v>101440.4</v>
      </c>
      <c r="D38" s="123">
        <f t="shared" si="0"/>
        <v>90.926806181635982</v>
      </c>
      <c r="E38" s="123">
        <v>220148.9</v>
      </c>
      <c r="F38" s="123">
        <v>220148.9</v>
      </c>
      <c r="G38" s="123">
        <f t="shared" si="1"/>
        <v>100</v>
      </c>
    </row>
    <row r="39" spans="1:7" ht="15.75" customHeight="1">
      <c r="A39" s="32" t="s">
        <v>55</v>
      </c>
      <c r="B39" s="123">
        <v>117449.9</v>
      </c>
      <c r="C39" s="123">
        <v>104731.3</v>
      </c>
      <c r="D39" s="123">
        <f t="shared" si="0"/>
        <v>89.171042291223756</v>
      </c>
      <c r="E39" s="123">
        <v>262154.90000000002</v>
      </c>
      <c r="F39" s="123">
        <v>262154.90000000002</v>
      </c>
      <c r="G39" s="123">
        <f t="shared" si="1"/>
        <v>100</v>
      </c>
    </row>
    <row r="40" spans="1:7" ht="15.75" customHeight="1">
      <c r="A40" s="32" t="s">
        <v>56</v>
      </c>
      <c r="B40" s="123">
        <v>164340</v>
      </c>
      <c r="C40" s="123">
        <v>208754.6</v>
      </c>
      <c r="D40" s="123">
        <f t="shared" si="0"/>
        <v>127.02604356821226</v>
      </c>
      <c r="E40" s="123">
        <v>400668.7</v>
      </c>
      <c r="F40" s="123">
        <v>400668.7</v>
      </c>
      <c r="G40" s="123">
        <f>(F40/E40)*100</f>
        <v>100</v>
      </c>
    </row>
    <row r="41" spans="1:7" ht="15.75" customHeight="1">
      <c r="A41" s="32" t="s">
        <v>57</v>
      </c>
      <c r="B41" s="123">
        <v>130642.5</v>
      </c>
      <c r="C41" s="123">
        <v>125520.4</v>
      </c>
      <c r="D41" s="123">
        <f t="shared" si="0"/>
        <v>96.079300380810224</v>
      </c>
      <c r="E41" s="123">
        <v>432657.2</v>
      </c>
      <c r="F41" s="123">
        <v>432657.2</v>
      </c>
      <c r="G41" s="123">
        <f t="shared" si="1"/>
        <v>100</v>
      </c>
    </row>
    <row r="42" spans="1:7" ht="15.75" customHeight="1">
      <c r="A42" s="32" t="s">
        <v>58</v>
      </c>
      <c r="B42" s="123">
        <v>153899.70000000001</v>
      </c>
      <c r="C42" s="123">
        <v>144700.9</v>
      </c>
      <c r="D42" s="123">
        <f t="shared" si="0"/>
        <v>94.022860343457452</v>
      </c>
      <c r="E42" s="123">
        <v>396635.3</v>
      </c>
      <c r="F42" s="123">
        <v>396635.3</v>
      </c>
      <c r="G42" s="123">
        <f t="shared" si="1"/>
        <v>100</v>
      </c>
    </row>
    <row r="43" spans="1:7" ht="15.75" customHeight="1">
      <c r="A43" s="32" t="s">
        <v>59</v>
      </c>
      <c r="B43" s="123">
        <v>114879</v>
      </c>
      <c r="C43" s="123">
        <v>120481.1</v>
      </c>
      <c r="D43" s="123">
        <f t="shared" si="0"/>
        <v>104.87652225384971</v>
      </c>
      <c r="E43" s="123">
        <v>357404.6</v>
      </c>
      <c r="F43" s="123">
        <v>357404.6</v>
      </c>
      <c r="G43" s="123">
        <f t="shared" si="1"/>
        <v>100</v>
      </c>
    </row>
    <row r="44" spans="1:7" ht="15.75" customHeight="1">
      <c r="A44" s="32" t="s">
        <v>60</v>
      </c>
      <c r="B44" s="123">
        <v>146813.9</v>
      </c>
      <c r="C44" s="123">
        <v>144385.5</v>
      </c>
      <c r="D44" s="123">
        <f t="shared" si="0"/>
        <v>98.345933184800629</v>
      </c>
      <c r="E44" s="123">
        <v>487674.7</v>
      </c>
      <c r="F44" s="123">
        <v>487674.7</v>
      </c>
      <c r="G44" s="123">
        <f t="shared" si="1"/>
        <v>100</v>
      </c>
    </row>
    <row r="45" spans="1:7" ht="15.75" customHeight="1">
      <c r="A45" s="32" t="s">
        <v>61</v>
      </c>
      <c r="B45" s="123">
        <v>112985.3</v>
      </c>
      <c r="C45" s="123">
        <v>113169.3</v>
      </c>
      <c r="D45" s="123">
        <f t="shared" si="0"/>
        <v>100.16285304371453</v>
      </c>
      <c r="E45" s="123">
        <v>362637.4</v>
      </c>
      <c r="F45" s="123">
        <v>362637.4</v>
      </c>
      <c r="G45" s="123">
        <f t="shared" si="1"/>
        <v>100</v>
      </c>
    </row>
    <row r="46" spans="1:7" ht="15.75" customHeight="1">
      <c r="A46" s="32" t="s">
        <v>62</v>
      </c>
      <c r="B46" s="123">
        <v>301250</v>
      </c>
      <c r="C46" s="123">
        <v>309620.5</v>
      </c>
      <c r="D46" s="123">
        <f t="shared" si="0"/>
        <v>102.77858921161827</v>
      </c>
      <c r="E46" s="123">
        <v>1201758.3999999999</v>
      </c>
      <c r="F46" s="123">
        <v>1201758.3999999999</v>
      </c>
      <c r="G46" s="123">
        <f t="shared" si="1"/>
        <v>100</v>
      </c>
    </row>
    <row r="47" spans="1:7" ht="15.75" customHeight="1">
      <c r="A47" s="32" t="s">
        <v>64</v>
      </c>
      <c r="B47" s="123">
        <v>137736.79999999999</v>
      </c>
      <c r="C47" s="123">
        <v>143150.79999999999</v>
      </c>
      <c r="D47" s="123">
        <f t="shared" si="0"/>
        <v>103.9306851908858</v>
      </c>
      <c r="E47" s="123">
        <v>530420.30000000005</v>
      </c>
      <c r="F47" s="123">
        <v>530420.30000000005</v>
      </c>
      <c r="G47" s="123">
        <f t="shared" si="1"/>
        <v>100</v>
      </c>
    </row>
    <row r="48" spans="1:7" ht="15.75" customHeight="1">
      <c r="A48" s="32" t="s">
        <v>63</v>
      </c>
      <c r="B48" s="123">
        <v>2794682.1</v>
      </c>
      <c r="C48" s="123">
        <v>2692078.8</v>
      </c>
      <c r="D48" s="123">
        <f t="shared" si="0"/>
        <v>96.328623566880822</v>
      </c>
      <c r="E48" s="123">
        <v>3652749.1</v>
      </c>
      <c r="F48" s="123">
        <v>3652749.1</v>
      </c>
      <c r="G48" s="123">
        <f t="shared" si="1"/>
        <v>100</v>
      </c>
    </row>
    <row r="49" spans="1:7" ht="15.75" customHeight="1">
      <c r="A49" s="126" t="s">
        <v>66</v>
      </c>
      <c r="B49" s="127">
        <f>SUM(B34:B48)</f>
        <v>4730138.5999999996</v>
      </c>
      <c r="C49" s="127">
        <f>SUM(C34:C48)</f>
        <v>4626272.3</v>
      </c>
      <c r="D49" s="127">
        <f>(C49/B49)*100</f>
        <v>97.804159480654533</v>
      </c>
      <c r="E49" s="127">
        <f>SUM(E34:E48)</f>
        <v>9677341.4000000004</v>
      </c>
      <c r="F49" s="127">
        <f>SUM(F34:F48)</f>
        <v>9677341.4000000004</v>
      </c>
      <c r="G49" s="127">
        <f t="shared" si="1"/>
        <v>100</v>
      </c>
    </row>
  </sheetData>
  <mergeCells count="4">
    <mergeCell ref="A29:G29"/>
    <mergeCell ref="A32:A33"/>
    <mergeCell ref="B32:D32"/>
    <mergeCell ref="E32:G3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1"/>
  <sheetViews>
    <sheetView workbookViewId="0">
      <selection activeCell="I6" sqref="I6"/>
    </sheetView>
  </sheetViews>
  <sheetFormatPr defaultRowHeight="14.25"/>
  <cols>
    <col min="1" max="1" width="3.85546875" style="128" customWidth="1"/>
    <col min="2" max="2" width="32.7109375" style="128" customWidth="1"/>
    <col min="3" max="3" width="9.85546875" style="128" customWidth="1"/>
    <col min="4" max="4" width="11.28515625" style="128" customWidth="1"/>
    <col min="5" max="5" width="11.140625" style="128" customWidth="1"/>
    <col min="6" max="6" width="10.7109375" style="128" customWidth="1"/>
    <col min="7" max="7" width="11.140625" style="128" customWidth="1"/>
    <col min="8" max="16384" width="9.140625" style="128"/>
  </cols>
  <sheetData>
    <row r="2" spans="1:7">
      <c r="A2" s="561" t="s">
        <v>185</v>
      </c>
      <c r="B2" s="561"/>
      <c r="C2" s="561"/>
      <c r="D2" s="561"/>
      <c r="E2" s="561"/>
      <c r="F2" s="561"/>
      <c r="G2" s="561"/>
    </row>
    <row r="3" spans="1:7">
      <c r="A3" s="129"/>
      <c r="B3" s="129"/>
      <c r="C3" s="562"/>
      <c r="D3" s="562"/>
      <c r="E3" s="129"/>
      <c r="F3" s="563" t="s">
        <v>186</v>
      </c>
      <c r="G3" s="563"/>
    </row>
    <row r="4" spans="1:7">
      <c r="A4" s="564"/>
      <c r="B4" s="564"/>
      <c r="C4" s="564" t="s">
        <v>187</v>
      </c>
      <c r="D4" s="565" t="s">
        <v>188</v>
      </c>
      <c r="E4" s="565"/>
      <c r="F4" s="565"/>
      <c r="G4" s="564" t="s">
        <v>189</v>
      </c>
    </row>
    <row r="5" spans="1:7">
      <c r="A5" s="564"/>
      <c r="B5" s="564"/>
      <c r="C5" s="564"/>
      <c r="D5" s="130" t="s">
        <v>190</v>
      </c>
      <c r="E5" s="131" t="s">
        <v>191</v>
      </c>
      <c r="F5" s="130" t="s">
        <v>192</v>
      </c>
      <c r="G5" s="564"/>
    </row>
    <row r="6" spans="1:7">
      <c r="A6" s="132" t="s">
        <v>193</v>
      </c>
      <c r="B6" s="132"/>
      <c r="C6" s="133">
        <f>C8+C9+C10+C11+C12</f>
        <v>10493.000000000002</v>
      </c>
      <c r="D6" s="133">
        <f t="shared" ref="D6" si="0">D8+D9+D10+D11+D12</f>
        <v>4730.2</v>
      </c>
      <c r="E6" s="133">
        <f>E8+E9+E10+E11+E12</f>
        <v>12473.3</v>
      </c>
      <c r="F6" s="134">
        <f t="shared" ref="F6:F19" si="1">E6/D6*100</f>
        <v>263.69498118472791</v>
      </c>
      <c r="G6" s="134">
        <f t="shared" ref="G6:G19" si="2">E6/C6*100</f>
        <v>118.87258172114741</v>
      </c>
    </row>
    <row r="7" spans="1:7">
      <c r="A7" s="132" t="s">
        <v>194</v>
      </c>
      <c r="B7" s="132"/>
      <c r="C7" s="132"/>
      <c r="D7" s="132"/>
      <c r="E7" s="132"/>
      <c r="F7" s="134"/>
      <c r="G7" s="134"/>
    </row>
    <row r="8" spans="1:7">
      <c r="A8" s="135"/>
      <c r="B8" s="135" t="s">
        <v>195</v>
      </c>
      <c r="C8" s="136">
        <v>8735.4</v>
      </c>
      <c r="D8" s="136">
        <v>3032.1</v>
      </c>
      <c r="E8" s="136">
        <v>10355.9</v>
      </c>
      <c r="F8" s="134">
        <f>E8/D8*100</f>
        <v>341.54216549586096</v>
      </c>
      <c r="G8" s="134">
        <f>E8/C8*100</f>
        <v>118.55095359113493</v>
      </c>
    </row>
    <row r="9" spans="1:7">
      <c r="A9" s="135"/>
      <c r="B9" s="135" t="s">
        <v>196</v>
      </c>
      <c r="C9" s="136">
        <v>374.7</v>
      </c>
      <c r="D9" s="136">
        <v>349.6</v>
      </c>
      <c r="E9" s="136">
        <v>464.4</v>
      </c>
      <c r="F9" s="134">
        <f t="shared" si="1"/>
        <v>132.83752860411897</v>
      </c>
      <c r="G9" s="134">
        <f t="shared" si="2"/>
        <v>123.93915132105684</v>
      </c>
    </row>
    <row r="10" spans="1:7">
      <c r="A10" s="135"/>
      <c r="B10" s="135" t="s">
        <v>197</v>
      </c>
      <c r="C10" s="136">
        <v>998.6</v>
      </c>
      <c r="D10" s="136">
        <v>1006</v>
      </c>
      <c r="E10" s="136">
        <v>1185.3</v>
      </c>
      <c r="F10" s="134">
        <f t="shared" si="1"/>
        <v>117.82306163021867</v>
      </c>
      <c r="G10" s="134">
        <f t="shared" si="2"/>
        <v>118.69617464450231</v>
      </c>
    </row>
    <row r="11" spans="1:7">
      <c r="A11" s="135"/>
      <c r="B11" s="135" t="s">
        <v>198</v>
      </c>
      <c r="C11" s="136">
        <v>232.1</v>
      </c>
      <c r="D11" s="136">
        <v>266.39999999999998</v>
      </c>
      <c r="E11" s="136">
        <v>274.5</v>
      </c>
      <c r="F11" s="134">
        <f t="shared" si="1"/>
        <v>103.04054054054055</v>
      </c>
      <c r="G11" s="134">
        <f t="shared" si="2"/>
        <v>118.26798793623439</v>
      </c>
    </row>
    <row r="12" spans="1:7">
      <c r="A12" s="135"/>
      <c r="B12" s="135" t="s">
        <v>199</v>
      </c>
      <c r="C12" s="136">
        <v>152.19999999999999</v>
      </c>
      <c r="D12" s="136">
        <v>76.099999999999994</v>
      </c>
      <c r="E12" s="136">
        <v>193.2</v>
      </c>
      <c r="F12" s="134">
        <f t="shared" si="1"/>
        <v>253.87647831800263</v>
      </c>
      <c r="G12" s="134">
        <f t="shared" si="2"/>
        <v>126.93823915900131</v>
      </c>
    </row>
    <row r="13" spans="1:7">
      <c r="A13" s="135" t="s">
        <v>200</v>
      </c>
      <c r="B13" s="135"/>
      <c r="C13" s="136">
        <f>C15+C16+C17+C18+C19</f>
        <v>9923</v>
      </c>
      <c r="D13" s="136">
        <f t="shared" ref="D13" si="3">D15+D16+D17+D18+D19</f>
        <v>11107.900000000001</v>
      </c>
      <c r="E13" s="136">
        <f>E15+E16+E17+E18+E19</f>
        <v>11546.4</v>
      </c>
      <c r="F13" s="134">
        <f t="shared" si="1"/>
        <v>103.94764086821088</v>
      </c>
      <c r="G13" s="134">
        <f t="shared" si="2"/>
        <v>116.35997178272699</v>
      </c>
    </row>
    <row r="14" spans="1:7">
      <c r="A14" s="135" t="s">
        <v>194</v>
      </c>
      <c r="B14" s="135"/>
      <c r="C14" s="135"/>
      <c r="D14" s="135"/>
      <c r="E14" s="135"/>
      <c r="F14" s="134"/>
      <c r="G14" s="134"/>
    </row>
    <row r="15" spans="1:7">
      <c r="A15" s="132"/>
      <c r="B15" s="132" t="s">
        <v>195</v>
      </c>
      <c r="C15" s="136">
        <v>8309</v>
      </c>
      <c r="D15" s="133">
        <v>9375.2999999999993</v>
      </c>
      <c r="E15" s="133">
        <v>9630.7999999999993</v>
      </c>
      <c r="F15" s="134">
        <f t="shared" si="1"/>
        <v>102.72524612545733</v>
      </c>
      <c r="G15" s="134">
        <f t="shared" si="2"/>
        <v>115.90805151041039</v>
      </c>
    </row>
    <row r="16" spans="1:7">
      <c r="A16" s="132"/>
      <c r="B16" s="132" t="s">
        <v>196</v>
      </c>
      <c r="C16" s="136">
        <v>384.1</v>
      </c>
      <c r="D16" s="133">
        <v>416.6</v>
      </c>
      <c r="E16" s="133">
        <v>479</v>
      </c>
      <c r="F16" s="134">
        <f t="shared" si="1"/>
        <v>114.97839654344695</v>
      </c>
      <c r="G16" s="134">
        <f t="shared" si="2"/>
        <v>124.70710752408228</v>
      </c>
    </row>
    <row r="17" spans="1:7">
      <c r="A17" s="132"/>
      <c r="B17" s="132" t="s">
        <v>197</v>
      </c>
      <c r="C17" s="133">
        <v>996.4</v>
      </c>
      <c r="D17" s="133">
        <v>1173.0999999999999</v>
      </c>
      <c r="E17" s="133">
        <v>1057.5</v>
      </c>
      <c r="F17" s="134">
        <f t="shared" si="1"/>
        <v>90.145767624243462</v>
      </c>
      <c r="G17" s="134">
        <f t="shared" si="2"/>
        <v>106.13207547169812</v>
      </c>
    </row>
    <row r="18" spans="1:7">
      <c r="A18" s="132"/>
      <c r="B18" s="132" t="s">
        <v>198</v>
      </c>
      <c r="C18" s="133">
        <v>177.9</v>
      </c>
      <c r="D18" s="133">
        <v>80.2</v>
      </c>
      <c r="E18" s="133">
        <v>211</v>
      </c>
      <c r="F18" s="134">
        <f t="shared" si="1"/>
        <v>263.09226932668327</v>
      </c>
      <c r="G18" s="134">
        <f t="shared" si="2"/>
        <v>118.60595840359753</v>
      </c>
    </row>
    <row r="19" spans="1:7">
      <c r="A19" s="137"/>
      <c r="B19" s="137" t="s">
        <v>199</v>
      </c>
      <c r="C19" s="138">
        <v>55.6</v>
      </c>
      <c r="D19" s="138">
        <v>62.7</v>
      </c>
      <c r="E19" s="138">
        <v>168.1</v>
      </c>
      <c r="F19" s="138">
        <f t="shared" si="1"/>
        <v>268.10207336523126</v>
      </c>
      <c r="G19" s="138">
        <f t="shared" si="2"/>
        <v>302.33812949640281</v>
      </c>
    </row>
    <row r="20" spans="1:7">
      <c r="A20" s="139"/>
      <c r="B20" s="139"/>
      <c r="C20" s="139"/>
      <c r="D20" s="139"/>
      <c r="E20" s="139"/>
      <c r="F20" s="139"/>
      <c r="G20" s="139"/>
    </row>
    <row r="21" spans="1:7">
      <c r="A21" s="128" t="s">
        <v>201</v>
      </c>
    </row>
  </sheetData>
  <mergeCells count="7">
    <mergeCell ref="A2:G2"/>
    <mergeCell ref="C3:D3"/>
    <mergeCell ref="F3:G3"/>
    <mergeCell ref="A4:B5"/>
    <mergeCell ref="C4:C5"/>
    <mergeCell ref="D4:F4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TO1A-2</vt:lpstr>
      <vt:lpstr>TOSUM1302</vt:lpstr>
      <vt:lpstr>ONT-2012-2</vt:lpstr>
      <vt:lpstr>ZR-1-1</vt:lpstr>
      <vt:lpstr>AX-3CGP-2-ah3</vt:lpstr>
      <vt:lpstr>АХ-3CGP-2-shab</vt:lpstr>
      <vt:lpstr>Niigmiin halamj</vt:lpstr>
      <vt:lpstr>daatgal2015-1-nd2015</vt:lpstr>
      <vt:lpstr>daatgal2015-1-nds2015</vt:lpstr>
      <vt:lpstr>daatgal2015-1-ndt15</vt:lpstr>
      <vt:lpstr>CPI</vt:lpstr>
      <vt:lpstr>Une_02</vt:lpstr>
      <vt:lpstr>ХАА une</vt:lpstr>
      <vt:lpstr>HUMAN-hvnam</vt:lpstr>
      <vt:lpstr>HUMAN-emd</vt:lpstr>
      <vt:lpstr>HUMAN-h-ovchin</vt:lpstr>
      <vt:lpstr>AY12015-2-GOLNER</vt:lpstr>
      <vt:lpstr>AY2015-2-NB</vt:lpstr>
      <vt:lpstr>GEMT2013-6-gemt2015</vt:lpstr>
      <vt:lpstr>GEMT2013-6-2015sum</vt:lpstr>
      <vt:lpstr>2-r uliral taniltsuulgad</vt:lpstr>
      <vt:lpstr>hudulmur_fund-ЖдҮ</vt:lpstr>
      <vt:lpstr>hudulmur_fund-4-ХЭдСАН</vt:lpstr>
      <vt:lpstr>hudulmur_fund-4-СХС-1</vt:lpstr>
      <vt:lpstr>hudulmur_fund-4-СХС-2</vt:lpstr>
      <vt:lpstr>teewer-2013-1-teewer</vt:lpstr>
      <vt:lpstr>ХАА-1</vt:lpstr>
      <vt:lpstr>ХАА-2</vt:lpstr>
      <vt:lpstr>ТТмэдээ-6sar-1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2021-01-19T07:31:04Z</dcterms:created>
  <dcterms:modified xsi:type="dcterms:W3CDTF">2021-01-20T04:34:31Z</dcterms:modified>
</cp:coreProperties>
</file>