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5" windowWidth="19440" windowHeight="7740" firstSheet="28" activeTab="30"/>
  </bookViews>
  <sheets>
    <sheet name="хүнсний бүт.үнэ" sheetId="1" r:id="rId1"/>
    <sheet name="хамгийн" sheetId="2" r:id="rId2"/>
    <sheet name="сумдын товч мэдээ" sheetId="3" r:id="rId3"/>
    <sheet name="төсвийн орлогын гүйцэтгэл" sheetId="4" r:id="rId4"/>
    <sheet name="орлогын төлөвлөгөөний биелэлт" sheetId="5" r:id="rId5"/>
    <sheet name="төсвийн зарлагын гүйцэтгэл" sheetId="6" r:id="rId6"/>
    <sheet name="банкны мэдээ" sheetId="7" r:id="rId7"/>
    <sheet name="суурин хүн амын жилийн эцсийн.т" sheetId="8" r:id="rId8"/>
    <sheet name="хүн ам, өрхийн тоо, шилжилт сум" sheetId="9" r:id="rId9"/>
    <sheet name="өрхийн тоо ам бүлийн тоо өрх" sheetId="10" r:id="rId10"/>
    <sheet name="хөд.эрхлэлтийг дэмжих сан зээл" sheetId="11" r:id="rId11"/>
    <sheet name="сум хөгжүүлэх сангийн санхүүжил" sheetId="12" r:id="rId12"/>
    <sheet name="Жижиг дунд үйлдвэрлэлийг дэмжих" sheetId="43" r:id="rId13"/>
    <sheet name="сум хөг.сан үйл ажиллагаа" sheetId="13" r:id="rId14"/>
    <sheet name="хүн амын нийгмийн зарим үзүүлэл" sheetId="14" r:id="rId15"/>
    <sheet name="төрөлт нас баралт гэрлэлт" sheetId="15" r:id="rId16"/>
    <sheet name="Н.н шимтгэлийн орлого зар" sheetId="16" r:id="rId17"/>
    <sheet name="НД.н сангийн орлого зар" sheetId="17" r:id="rId18"/>
    <sheet name="аймаг бүртгэлтэй ажилгүйчүүд" sheetId="18" r:id="rId19"/>
    <sheet name="ажлын байрны зуучлал" sheetId="19" r:id="rId20"/>
    <sheet name="боловсролын байгууллагын зарим " sheetId="20" r:id="rId21"/>
    <sheet name="боловсрол 2" sheetId="21" r:id="rId22"/>
    <sheet name="ЭМБайгууллага" sheetId="22" r:id="rId23"/>
    <sheet name="ЭМ.н үйл ажиллагааны үзүүлэлт" sheetId="23" r:id="rId24"/>
    <sheet name="халдварт өвчнөөр өвчлөгсөд" sheetId="24" r:id="rId25"/>
    <sheet name="1000 хүн амд ногдох төрөлт өсөл" sheetId="25" r:id="rId26"/>
    <sheet name="нийгмийн халамжийн сан.үз" sheetId="26" r:id="rId27"/>
    <sheet name="өрх ам бүлд ногдох мал сумдаар" sheetId="27" r:id="rId28"/>
    <sheet name="жил.эцсийн мал тооллого" sheetId="28" r:id="rId29"/>
    <sheet name="том малын зүй бус хорогдол" sheetId="29" r:id="rId30"/>
    <sheet name="төл бойжилтын мэдээ" sheetId="30" r:id="rId31"/>
    <sheet name="иргэд, малчин өрхийн мал.бүлэг" sheetId="31" r:id="rId32"/>
    <sheet name="ургац хураалт, хад.тэж бэлтгэл" sheetId="32" r:id="rId33"/>
    <sheet name="АҮ.н нийт бүт.үйлд" sheetId="33" r:id="rId34"/>
    <sheet name="гол нэр төрлийн бүт.үйлд" sheetId="34" r:id="rId35"/>
    <sheet name="барилга угсралт, их засвар" sheetId="35" r:id="rId36"/>
    <sheet name="авто тээвэр" sheetId="36" r:id="rId37"/>
    <sheet name="ХҮИ" sheetId="37" r:id="rId38"/>
    <sheet name="гол нэр.төр бүт үнэ" sheetId="38" r:id="rId39"/>
    <sheet name="ХАА-н бүт.үнэ" sheetId="39" r:id="rId40"/>
    <sheet name="гэмт хэргийн мэдээ" sheetId="40" r:id="rId41"/>
    <sheet name="гэмт хэргийн зөрчлийн мэдээ" sheetId="41" r:id="rId42"/>
    <sheet name="гэр бүлийн хэр.зориулсан газар" sheetId="42" r:id="rId43"/>
  </sheets>
  <externalReferences>
    <externalReference r:id="rId44"/>
    <externalReference r:id="rId45"/>
    <externalReference r:id="rId46"/>
    <externalReference r:id="rId47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3" l="1"/>
  <c r="H13" i="43"/>
  <c r="F13" i="43"/>
  <c r="E13" i="43"/>
  <c r="C13" i="43"/>
  <c r="B13" i="43"/>
  <c r="J12" i="43"/>
  <c r="G12" i="43"/>
  <c r="D12" i="43"/>
  <c r="J11" i="43"/>
  <c r="G11" i="43"/>
  <c r="D11" i="43"/>
  <c r="J10" i="43"/>
  <c r="G10" i="43"/>
  <c r="D10" i="43"/>
  <c r="J9" i="43"/>
  <c r="G9" i="43"/>
  <c r="D9" i="43"/>
  <c r="J8" i="43"/>
  <c r="G8" i="43"/>
  <c r="D8" i="43"/>
  <c r="J7" i="43"/>
  <c r="J13" i="43" s="1"/>
  <c r="G7" i="43"/>
  <c r="D7" i="43"/>
  <c r="D13" i="43" s="1"/>
  <c r="J6" i="43"/>
  <c r="G6" i="43"/>
  <c r="G13" i="43" s="1"/>
  <c r="D6" i="43"/>
  <c r="H20" i="42" l="1"/>
  <c r="G20" i="42"/>
  <c r="F20" i="42"/>
  <c r="E20" i="42"/>
  <c r="D20" i="42"/>
  <c r="C20" i="42"/>
  <c r="A6" i="42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T21" i="41"/>
  <c r="S21" i="41"/>
  <c r="R21" i="41"/>
  <c r="Q21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B21" i="41"/>
  <c r="D20" i="41"/>
  <c r="D19" i="41"/>
  <c r="C19" i="41" s="1"/>
  <c r="D18" i="41"/>
  <c r="C18" i="41"/>
  <c r="D17" i="41"/>
  <c r="C17" i="41" s="1"/>
  <c r="D16" i="41"/>
  <c r="C16" i="41"/>
  <c r="D15" i="41"/>
  <c r="C15" i="41" s="1"/>
  <c r="D14" i="41"/>
  <c r="C14" i="41"/>
  <c r="D13" i="41"/>
  <c r="C13" i="41" s="1"/>
  <c r="D12" i="41"/>
  <c r="C12" i="41" s="1"/>
  <c r="D11" i="41"/>
  <c r="C11" i="41" s="1"/>
  <c r="D10" i="41"/>
  <c r="C10" i="41"/>
  <c r="D9" i="41"/>
  <c r="C9" i="41" s="1"/>
  <c r="D8" i="41"/>
  <c r="C8" i="41"/>
  <c r="D7" i="41"/>
  <c r="C7" i="41" s="1"/>
  <c r="D6" i="41"/>
  <c r="C6" i="41" s="1"/>
  <c r="D5" i="41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18" i="40"/>
  <c r="E16" i="40"/>
  <c r="E15" i="40"/>
  <c r="E14" i="40"/>
  <c r="E13" i="40"/>
  <c r="E9" i="40"/>
  <c r="E7" i="40"/>
  <c r="D6" i="40"/>
  <c r="E6" i="40" s="1"/>
  <c r="C6" i="40"/>
  <c r="C35" i="40" s="1"/>
  <c r="E5" i="40"/>
  <c r="E17" i="36"/>
  <c r="E16" i="36"/>
  <c r="E15" i="36"/>
  <c r="E14" i="36"/>
  <c r="E8" i="36"/>
  <c r="E7" i="36"/>
  <c r="E6" i="36"/>
  <c r="E17" i="35"/>
  <c r="D17" i="35"/>
  <c r="D13" i="35"/>
  <c r="C13" i="35"/>
  <c r="C18" i="35" s="1"/>
  <c r="E9" i="35"/>
  <c r="E8" i="35"/>
  <c r="E7" i="35"/>
  <c r="E6" i="35"/>
  <c r="E5" i="35"/>
  <c r="E3" i="35"/>
  <c r="D21" i="41" l="1"/>
  <c r="C21" i="41" s="1"/>
  <c r="E13" i="35"/>
  <c r="D18" i="35"/>
  <c r="E18" i="35" s="1"/>
  <c r="C5" i="41"/>
  <c r="D35" i="40"/>
  <c r="E35" i="40" s="1"/>
  <c r="F23" i="34" l="1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F5" i="34"/>
  <c r="E15" i="33"/>
  <c r="E14" i="33"/>
  <c r="D13" i="33"/>
  <c r="E13" i="33" s="1"/>
  <c r="C13" i="33"/>
  <c r="E12" i="33"/>
  <c r="E11" i="33"/>
  <c r="E10" i="33"/>
  <c r="D9" i="33"/>
  <c r="E9" i="33" s="1"/>
  <c r="C9" i="33"/>
  <c r="E8" i="33"/>
  <c r="E7" i="33"/>
  <c r="D6" i="33"/>
  <c r="E6" i="33" s="1"/>
  <c r="C6" i="33"/>
  <c r="C5" i="33" s="1"/>
  <c r="L22" i="32"/>
  <c r="K22" i="32"/>
  <c r="J22" i="32"/>
  <c r="I22" i="32"/>
  <c r="H22" i="32"/>
  <c r="G22" i="32"/>
  <c r="F22" i="32"/>
  <c r="E22" i="32"/>
  <c r="D22" i="32"/>
  <c r="C22" i="32"/>
  <c r="B22" i="32"/>
  <c r="D5" i="33" l="1"/>
  <c r="E5" i="33" s="1"/>
  <c r="O20" i="31"/>
  <c r="N20" i="31"/>
  <c r="M20" i="31"/>
  <c r="L20" i="31"/>
  <c r="K20" i="31"/>
  <c r="J20" i="31"/>
  <c r="H20" i="31"/>
  <c r="G20" i="31"/>
  <c r="F20" i="31"/>
  <c r="E20" i="31"/>
  <c r="B20" i="31" s="1"/>
  <c r="D20" i="31"/>
  <c r="C20" i="31"/>
  <c r="I19" i="31"/>
  <c r="B19" i="31"/>
  <c r="I18" i="31"/>
  <c r="B18" i="31"/>
  <c r="I17" i="31"/>
  <c r="B17" i="31"/>
  <c r="I16" i="31"/>
  <c r="B16" i="31"/>
  <c r="I15" i="31"/>
  <c r="B15" i="31"/>
  <c r="I14" i="31"/>
  <c r="B14" i="31"/>
  <c r="I13" i="31"/>
  <c r="B13" i="31"/>
  <c r="I12" i="31"/>
  <c r="B12" i="31"/>
  <c r="I11" i="31"/>
  <c r="B11" i="31"/>
  <c r="I10" i="31"/>
  <c r="B10" i="31"/>
  <c r="I9" i="31"/>
  <c r="B9" i="31"/>
  <c r="I8" i="31"/>
  <c r="B8" i="31"/>
  <c r="I7" i="31"/>
  <c r="B7" i="31"/>
  <c r="I6" i="31"/>
  <c r="B6" i="31"/>
  <c r="I5" i="31"/>
  <c r="I20" i="31" s="1"/>
  <c r="B5" i="31"/>
  <c r="Q21" i="30"/>
  <c r="P21" i="30"/>
  <c r="O21" i="30"/>
  <c r="N21" i="30"/>
  <c r="M21" i="30"/>
  <c r="K21" i="30"/>
  <c r="J21" i="30"/>
  <c r="I21" i="30"/>
  <c r="H21" i="30"/>
  <c r="G21" i="30"/>
  <c r="D21" i="30"/>
  <c r="C21" i="30"/>
  <c r="B21" i="30"/>
  <c r="L20" i="30"/>
  <c r="F20" i="30"/>
  <c r="E20" i="30" s="1"/>
  <c r="L19" i="30"/>
  <c r="F19" i="30"/>
  <c r="E19" i="30" s="1"/>
  <c r="L18" i="30"/>
  <c r="F18" i="30"/>
  <c r="E18" i="30" s="1"/>
  <c r="L17" i="30"/>
  <c r="F17" i="30"/>
  <c r="E17" i="30" s="1"/>
  <c r="L16" i="30"/>
  <c r="F16" i="30"/>
  <c r="E16" i="30" s="1"/>
  <c r="L15" i="30"/>
  <c r="F15" i="30"/>
  <c r="E15" i="30" s="1"/>
  <c r="L14" i="30"/>
  <c r="F14" i="30"/>
  <c r="E14" i="30" s="1"/>
  <c r="L13" i="30"/>
  <c r="F13" i="30"/>
  <c r="E13" i="30" s="1"/>
  <c r="L12" i="30"/>
  <c r="F12" i="30"/>
  <c r="E12" i="30" s="1"/>
  <c r="L11" i="30"/>
  <c r="F11" i="30"/>
  <c r="E11" i="30" s="1"/>
  <c r="L10" i="30"/>
  <c r="F10" i="30"/>
  <c r="E10" i="30" s="1"/>
  <c r="L9" i="30"/>
  <c r="F9" i="30"/>
  <c r="E9" i="30" s="1"/>
  <c r="L8" i="30"/>
  <c r="F8" i="30"/>
  <c r="E8" i="30" s="1"/>
  <c r="L7" i="30"/>
  <c r="F7" i="30"/>
  <c r="E7" i="30" s="1"/>
  <c r="L6" i="30"/>
  <c r="L21" i="30" s="1"/>
  <c r="F6" i="30"/>
  <c r="F21" i="30" s="1"/>
  <c r="H21" i="29"/>
  <c r="G21" i="29"/>
  <c r="F21" i="29"/>
  <c r="E21" i="29"/>
  <c r="D21" i="29"/>
  <c r="B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21" i="29" s="1"/>
  <c r="V25" i="28"/>
  <c r="M21" i="28"/>
  <c r="L21" i="28"/>
  <c r="K21" i="28"/>
  <c r="J21" i="28"/>
  <c r="I21" i="28"/>
  <c r="G21" i="28"/>
  <c r="F21" i="28"/>
  <c r="E21" i="28"/>
  <c r="Q21" i="28" s="1"/>
  <c r="D21" i="28"/>
  <c r="C21" i="28"/>
  <c r="S20" i="28"/>
  <c r="R20" i="28"/>
  <c r="Q20" i="28"/>
  <c r="P20" i="28"/>
  <c r="O20" i="28"/>
  <c r="H20" i="28"/>
  <c r="B20" i="28"/>
  <c r="S19" i="28"/>
  <c r="R19" i="28"/>
  <c r="Q19" i="28"/>
  <c r="P19" i="28"/>
  <c r="O19" i="28"/>
  <c r="H19" i="28"/>
  <c r="B19" i="28"/>
  <c r="S18" i="28"/>
  <c r="R18" i="28"/>
  <c r="Q18" i="28"/>
  <c r="P18" i="28"/>
  <c r="O18" i="28"/>
  <c r="H18" i="28"/>
  <c r="N18" i="28" s="1"/>
  <c r="B18" i="28"/>
  <c r="S17" i="28"/>
  <c r="R17" i="28"/>
  <c r="Q17" i="28"/>
  <c r="P17" i="28"/>
  <c r="O17" i="28"/>
  <c r="H17" i="28"/>
  <c r="B17" i="28"/>
  <c r="S16" i="28"/>
  <c r="R16" i="28"/>
  <c r="Q16" i="28"/>
  <c r="P16" i="28"/>
  <c r="O16" i="28"/>
  <c r="H16" i="28"/>
  <c r="B16" i="28"/>
  <c r="S15" i="28"/>
  <c r="R15" i="28"/>
  <c r="Q15" i="28"/>
  <c r="P15" i="28"/>
  <c r="O15" i="28"/>
  <c r="H15" i="28"/>
  <c r="B15" i="28"/>
  <c r="S14" i="28"/>
  <c r="R14" i="28"/>
  <c r="Q14" i="28"/>
  <c r="P14" i="28"/>
  <c r="O14" i="28"/>
  <c r="H14" i="28"/>
  <c r="N14" i="28" s="1"/>
  <c r="B14" i="28"/>
  <c r="S13" i="28"/>
  <c r="R13" i="28"/>
  <c r="Q13" i="28"/>
  <c r="P13" i="28"/>
  <c r="O13" i="28"/>
  <c r="H13" i="28"/>
  <c r="B13" i="28"/>
  <c r="S12" i="28"/>
  <c r="R12" i="28"/>
  <c r="Q12" i="28"/>
  <c r="P12" i="28"/>
  <c r="O12" i="28"/>
  <c r="H12" i="28"/>
  <c r="B12" i="28"/>
  <c r="S11" i="28"/>
  <c r="R11" i="28"/>
  <c r="Q11" i="28"/>
  <c r="P11" i="28"/>
  <c r="O11" i="28"/>
  <c r="H11" i="28"/>
  <c r="B11" i="28"/>
  <c r="S10" i="28"/>
  <c r="R10" i="28"/>
  <c r="Q10" i="28"/>
  <c r="P10" i="28"/>
  <c r="O10" i="28"/>
  <c r="H10" i="28"/>
  <c r="N10" i="28" s="1"/>
  <c r="B10" i="28"/>
  <c r="S9" i="28"/>
  <c r="R9" i="28"/>
  <c r="Q9" i="28"/>
  <c r="P9" i="28"/>
  <c r="O9" i="28"/>
  <c r="H9" i="28"/>
  <c r="B9" i="28"/>
  <c r="S8" i="28"/>
  <c r="R8" i="28"/>
  <c r="Q8" i="28"/>
  <c r="P8" i="28"/>
  <c r="O8" i="28"/>
  <c r="H8" i="28"/>
  <c r="B8" i="28"/>
  <c r="S7" i="28"/>
  <c r="R7" i="28"/>
  <c r="Q7" i="28"/>
  <c r="P7" i="28"/>
  <c r="O7" i="28"/>
  <c r="H7" i="28"/>
  <c r="B7" i="28"/>
  <c r="S6" i="28"/>
  <c r="R6" i="28"/>
  <c r="Q6" i="28"/>
  <c r="P6" i="28"/>
  <c r="O6" i="28"/>
  <c r="H6" i="28"/>
  <c r="H21" i="28" s="1"/>
  <c r="B6" i="28"/>
  <c r="C21" i="27"/>
  <c r="B21" i="27"/>
  <c r="E28" i="26"/>
  <c r="E13" i="26"/>
  <c r="D13" i="26"/>
  <c r="E7" i="26"/>
  <c r="D7" i="26"/>
  <c r="J20" i="25"/>
  <c r="I20" i="25"/>
  <c r="H20" i="25"/>
  <c r="J19" i="25"/>
  <c r="I19" i="25"/>
  <c r="H19" i="25"/>
  <c r="J18" i="25"/>
  <c r="I18" i="25"/>
  <c r="H18" i="25"/>
  <c r="J17" i="25"/>
  <c r="I17" i="25"/>
  <c r="H17" i="25"/>
  <c r="J16" i="25"/>
  <c r="I16" i="25"/>
  <c r="H16" i="25"/>
  <c r="J15" i="25"/>
  <c r="I15" i="25"/>
  <c r="H15" i="25"/>
  <c r="J14" i="25"/>
  <c r="I14" i="25"/>
  <c r="H14" i="25"/>
  <c r="J13" i="25"/>
  <c r="I13" i="25"/>
  <c r="H13" i="25"/>
  <c r="J12" i="25"/>
  <c r="I12" i="25"/>
  <c r="H12" i="25"/>
  <c r="J11" i="25"/>
  <c r="I11" i="25"/>
  <c r="H11" i="25"/>
  <c r="J10" i="25"/>
  <c r="I10" i="25"/>
  <c r="H10" i="25"/>
  <c r="J9" i="25"/>
  <c r="I9" i="25"/>
  <c r="H9" i="25"/>
  <c r="J8" i="25"/>
  <c r="I8" i="25"/>
  <c r="H8" i="25"/>
  <c r="J7" i="25"/>
  <c r="I7" i="25"/>
  <c r="H7" i="25"/>
  <c r="J6" i="25"/>
  <c r="I6" i="25"/>
  <c r="H6" i="25"/>
  <c r="J5" i="25"/>
  <c r="I5" i="25"/>
  <c r="H5" i="25"/>
  <c r="I22" i="24"/>
  <c r="D21" i="24"/>
  <c r="J19" i="24"/>
  <c r="F19" i="24"/>
  <c r="D19" i="24"/>
  <c r="J18" i="24"/>
  <c r="I18" i="24"/>
  <c r="J17" i="24"/>
  <c r="I17" i="24"/>
  <c r="J16" i="24"/>
  <c r="I16" i="24"/>
  <c r="J15" i="24"/>
  <c r="I15" i="24"/>
  <c r="J14" i="24"/>
  <c r="I13" i="24"/>
  <c r="I12" i="24"/>
  <c r="I11" i="24"/>
  <c r="J10" i="24"/>
  <c r="I10" i="24"/>
  <c r="J9" i="24"/>
  <c r="I9" i="24"/>
  <c r="J8" i="24"/>
  <c r="J7" i="24"/>
  <c r="I7" i="24"/>
  <c r="F7" i="24"/>
  <c r="J6" i="24"/>
  <c r="I6" i="24"/>
  <c r="H5" i="24"/>
  <c r="G5" i="24"/>
  <c r="E5" i="24"/>
  <c r="F20" i="24" s="1"/>
  <c r="C5" i="24"/>
  <c r="D12" i="24" s="1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P36" i="22"/>
  <c r="O36" i="22"/>
  <c r="N36" i="22"/>
  <c r="L36" i="22"/>
  <c r="P19" i="22"/>
  <c r="O19" i="22"/>
  <c r="N19" i="22"/>
  <c r="L19" i="22"/>
  <c r="P16" i="22"/>
  <c r="L16" i="22"/>
  <c r="P3" i="22"/>
  <c r="O3" i="22"/>
  <c r="N3" i="22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4" i="21"/>
  <c r="O20" i="20"/>
  <c r="N20" i="20"/>
  <c r="M20" i="20"/>
  <c r="L20" i="20"/>
  <c r="H20" i="20"/>
  <c r="G20" i="20"/>
  <c r="F20" i="20"/>
  <c r="C20" i="20"/>
  <c r="B20" i="20"/>
  <c r="I20" i="20" s="1"/>
  <c r="J19" i="20"/>
  <c r="I19" i="20"/>
  <c r="E19" i="20"/>
  <c r="D19" i="20"/>
  <c r="K19" i="20" s="1"/>
  <c r="J18" i="20"/>
  <c r="I18" i="20"/>
  <c r="E18" i="20"/>
  <c r="D18" i="20"/>
  <c r="K18" i="20" s="1"/>
  <c r="J17" i="20"/>
  <c r="I17" i="20"/>
  <c r="E17" i="20"/>
  <c r="D17" i="20"/>
  <c r="K17" i="20" s="1"/>
  <c r="J16" i="20"/>
  <c r="E16" i="20"/>
  <c r="I16" i="20" s="1"/>
  <c r="D16" i="20"/>
  <c r="K16" i="20" s="1"/>
  <c r="J15" i="20"/>
  <c r="I15" i="20"/>
  <c r="E15" i="20"/>
  <c r="D15" i="20"/>
  <c r="K15" i="20" s="1"/>
  <c r="J14" i="20"/>
  <c r="I14" i="20"/>
  <c r="E14" i="20"/>
  <c r="D14" i="20"/>
  <c r="K14" i="20" s="1"/>
  <c r="J13" i="20"/>
  <c r="E13" i="20"/>
  <c r="I13" i="20" s="1"/>
  <c r="D13" i="20"/>
  <c r="K13" i="20" s="1"/>
  <c r="J12" i="20"/>
  <c r="I12" i="20"/>
  <c r="E12" i="20"/>
  <c r="D12" i="20"/>
  <c r="K12" i="20" s="1"/>
  <c r="J11" i="20"/>
  <c r="E11" i="20"/>
  <c r="I11" i="20" s="1"/>
  <c r="D11" i="20"/>
  <c r="K11" i="20" s="1"/>
  <c r="J10" i="20"/>
  <c r="I10" i="20"/>
  <c r="E10" i="20"/>
  <c r="D10" i="20"/>
  <c r="K10" i="20" s="1"/>
  <c r="J9" i="20"/>
  <c r="E9" i="20"/>
  <c r="I9" i="20" s="1"/>
  <c r="D9" i="20"/>
  <c r="K9" i="20" s="1"/>
  <c r="J8" i="20"/>
  <c r="I8" i="20"/>
  <c r="E8" i="20"/>
  <c r="D8" i="20"/>
  <c r="K8" i="20" s="1"/>
  <c r="J7" i="20"/>
  <c r="I7" i="20"/>
  <c r="E7" i="20"/>
  <c r="D7" i="20"/>
  <c r="K7" i="20" s="1"/>
  <c r="J6" i="20"/>
  <c r="E6" i="20"/>
  <c r="I6" i="20" s="1"/>
  <c r="D6" i="20"/>
  <c r="D20" i="20" s="1"/>
  <c r="K20" i="20" s="1"/>
  <c r="J5" i="20"/>
  <c r="E5" i="20"/>
  <c r="D5" i="20"/>
  <c r="K5" i="20" s="1"/>
  <c r="B25" i="19"/>
  <c r="C24" i="19" s="1"/>
  <c r="E22" i="18"/>
  <c r="D22" i="18"/>
  <c r="F22" i="18" s="1"/>
  <c r="B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G18" i="17"/>
  <c r="F18" i="17"/>
  <c r="G17" i="17"/>
  <c r="F17" i="17"/>
  <c r="G16" i="17"/>
  <c r="F16" i="17"/>
  <c r="G15" i="17"/>
  <c r="F15" i="17"/>
  <c r="G14" i="17"/>
  <c r="F14" i="17"/>
  <c r="E12" i="17"/>
  <c r="D12" i="17"/>
  <c r="C12" i="17"/>
  <c r="G11" i="17"/>
  <c r="F11" i="17"/>
  <c r="G10" i="17"/>
  <c r="F10" i="17"/>
  <c r="G9" i="17"/>
  <c r="F9" i="17"/>
  <c r="G8" i="17"/>
  <c r="F8" i="17"/>
  <c r="G7" i="17"/>
  <c r="F7" i="17"/>
  <c r="E5" i="17"/>
  <c r="G5" i="17" s="1"/>
  <c r="D5" i="17"/>
  <c r="C5" i="17"/>
  <c r="F21" i="16"/>
  <c r="G21" i="16" s="1"/>
  <c r="E21" i="16"/>
  <c r="C21" i="16"/>
  <c r="B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N9" i="28" l="1"/>
  <c r="N13" i="28"/>
  <c r="N17" i="28"/>
  <c r="O21" i="28"/>
  <c r="S21" i="28"/>
  <c r="N8" i="28"/>
  <c r="N12" i="28"/>
  <c r="N16" i="28"/>
  <c r="N20" i="28"/>
  <c r="P21" i="28"/>
  <c r="B21" i="28"/>
  <c r="N21" i="28" s="1"/>
  <c r="N7" i="28"/>
  <c r="N11" i="28"/>
  <c r="N15" i="28"/>
  <c r="N19" i="28"/>
  <c r="R21" i="28"/>
  <c r="J5" i="24"/>
  <c r="D10" i="24"/>
  <c r="D18" i="24"/>
  <c r="F6" i="24"/>
  <c r="D9" i="24"/>
  <c r="F12" i="24"/>
  <c r="F14" i="24"/>
  <c r="D17" i="24"/>
  <c r="I5" i="24"/>
  <c r="D16" i="24"/>
  <c r="F8" i="24"/>
  <c r="D11" i="24"/>
  <c r="D13" i="24"/>
  <c r="D15" i="24"/>
  <c r="F22" i="24"/>
  <c r="E20" i="20"/>
  <c r="J20" i="20"/>
  <c r="C5" i="19"/>
  <c r="C9" i="19"/>
  <c r="C13" i="19"/>
  <c r="C17" i="19"/>
  <c r="C21" i="19"/>
  <c r="C6" i="19"/>
  <c r="C14" i="19"/>
  <c r="C18" i="19"/>
  <c r="C22" i="19"/>
  <c r="C7" i="19"/>
  <c r="C11" i="19"/>
  <c r="C15" i="19"/>
  <c r="C19" i="19"/>
  <c r="C23" i="19"/>
  <c r="C10" i="19"/>
  <c r="C4" i="19"/>
  <c r="C8" i="19"/>
  <c r="C12" i="19"/>
  <c r="C16" i="19"/>
  <c r="C20" i="19"/>
  <c r="G12" i="17"/>
  <c r="E21" i="30"/>
  <c r="R21" i="30" s="1"/>
  <c r="R6" i="30"/>
  <c r="R7" i="30"/>
  <c r="R8" i="30"/>
  <c r="R9" i="30"/>
  <c r="R10" i="30"/>
  <c r="R11" i="30"/>
  <c r="R12" i="30"/>
  <c r="R13" i="30"/>
  <c r="R14" i="30"/>
  <c r="R15" i="30"/>
  <c r="R16" i="30"/>
  <c r="R17" i="30"/>
  <c r="R18" i="30"/>
  <c r="R19" i="30"/>
  <c r="R20" i="30"/>
  <c r="E6" i="30"/>
  <c r="N6" i="28"/>
  <c r="D6" i="24"/>
  <c r="D7" i="24"/>
  <c r="D8" i="24"/>
  <c r="F9" i="24"/>
  <c r="F10" i="24"/>
  <c r="F11" i="24"/>
  <c r="D14" i="24"/>
  <c r="F15" i="24"/>
  <c r="F16" i="24"/>
  <c r="F17" i="24"/>
  <c r="F18" i="24"/>
  <c r="D22" i="24"/>
  <c r="F13" i="24"/>
  <c r="K6" i="20"/>
  <c r="I5" i="20"/>
  <c r="F12" i="17"/>
  <c r="F5" i="17"/>
  <c r="C25" i="19" l="1"/>
  <c r="F5" i="24"/>
  <c r="D5" i="24"/>
  <c r="O20" i="15"/>
  <c r="M20" i="15"/>
  <c r="K20" i="15"/>
  <c r="I20" i="15"/>
  <c r="G20" i="15"/>
  <c r="E20" i="15"/>
  <c r="C20" i="15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I21" i="13"/>
  <c r="H21" i="13"/>
  <c r="G21" i="13"/>
  <c r="F21" i="13"/>
  <c r="E21" i="13"/>
  <c r="C21" i="13"/>
  <c r="B21" i="13"/>
  <c r="D20" i="13"/>
  <c r="J20" i="13" s="1"/>
  <c r="D19" i="13"/>
  <c r="J19" i="13" s="1"/>
  <c r="D18" i="13"/>
  <c r="J18" i="13" s="1"/>
  <c r="D17" i="13"/>
  <c r="J17" i="13" s="1"/>
  <c r="D16" i="13"/>
  <c r="J16" i="13" s="1"/>
  <c r="D15" i="13"/>
  <c r="J15" i="13" s="1"/>
  <c r="D14" i="13"/>
  <c r="J14" i="13" s="1"/>
  <c r="D13" i="13"/>
  <c r="J13" i="13" s="1"/>
  <c r="D12" i="13"/>
  <c r="J12" i="13" s="1"/>
  <c r="D11" i="13"/>
  <c r="J11" i="13" s="1"/>
  <c r="D10" i="13"/>
  <c r="J10" i="13" s="1"/>
  <c r="D9" i="13"/>
  <c r="J9" i="13" s="1"/>
  <c r="D8" i="13"/>
  <c r="J8" i="13" s="1"/>
  <c r="D7" i="13"/>
  <c r="J7" i="13" s="1"/>
  <c r="D6" i="13"/>
  <c r="G20" i="12"/>
  <c r="E20" i="12"/>
  <c r="D20" i="12"/>
  <c r="B20" i="12"/>
  <c r="C19" i="12"/>
  <c r="F19" i="12" s="1"/>
  <c r="C18" i="12"/>
  <c r="F18" i="12" s="1"/>
  <c r="C17" i="12"/>
  <c r="F17" i="12" s="1"/>
  <c r="C16" i="12"/>
  <c r="F16" i="12" s="1"/>
  <c r="C15" i="12"/>
  <c r="F15" i="12" s="1"/>
  <c r="C14" i="12"/>
  <c r="F14" i="12" s="1"/>
  <c r="C13" i="12"/>
  <c r="F13" i="12" s="1"/>
  <c r="C12" i="12"/>
  <c r="F12" i="12" s="1"/>
  <c r="C11" i="12"/>
  <c r="F11" i="12" s="1"/>
  <c r="C10" i="12"/>
  <c r="F10" i="12" s="1"/>
  <c r="C9" i="12"/>
  <c r="F9" i="12" s="1"/>
  <c r="C8" i="12"/>
  <c r="F8" i="12" s="1"/>
  <c r="C7" i="12"/>
  <c r="F7" i="12" s="1"/>
  <c r="C6" i="12"/>
  <c r="F6" i="12" s="1"/>
  <c r="C5" i="12"/>
  <c r="C20" i="12" s="1"/>
  <c r="J21" i="11"/>
  <c r="I21" i="11"/>
  <c r="I24" i="11" s="1"/>
  <c r="H21" i="11"/>
  <c r="G21" i="11"/>
  <c r="F21" i="11"/>
  <c r="E21" i="11"/>
  <c r="D21" i="11"/>
  <c r="C21" i="11"/>
  <c r="B21" i="11"/>
  <c r="L24" i="9"/>
  <c r="K24" i="9"/>
  <c r="J24" i="9"/>
  <c r="F24" i="9"/>
  <c r="E24" i="9"/>
  <c r="D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L60" i="9"/>
  <c r="K60" i="9"/>
  <c r="J60" i="9"/>
  <c r="E60" i="9"/>
  <c r="D60" i="9"/>
  <c r="S60" i="9" s="1"/>
  <c r="S59" i="9"/>
  <c r="P59" i="9"/>
  <c r="F59" i="9"/>
  <c r="E59" i="9"/>
  <c r="S58" i="9"/>
  <c r="P58" i="9"/>
  <c r="F58" i="9"/>
  <c r="E58" i="9"/>
  <c r="S57" i="9"/>
  <c r="P57" i="9"/>
  <c r="F57" i="9"/>
  <c r="E57" i="9"/>
  <c r="S56" i="9"/>
  <c r="P56" i="9"/>
  <c r="F56" i="9"/>
  <c r="E56" i="9"/>
  <c r="S55" i="9"/>
  <c r="P55" i="9"/>
  <c r="F55" i="9"/>
  <c r="E55" i="9"/>
  <c r="S54" i="9"/>
  <c r="P54" i="9"/>
  <c r="F54" i="9"/>
  <c r="E54" i="9"/>
  <c r="S53" i="9"/>
  <c r="P53" i="9"/>
  <c r="F53" i="9"/>
  <c r="E53" i="9"/>
  <c r="S52" i="9"/>
  <c r="P52" i="9"/>
  <c r="F52" i="9"/>
  <c r="E52" i="9"/>
  <c r="S51" i="9"/>
  <c r="P51" i="9"/>
  <c r="F51" i="9"/>
  <c r="E51" i="9"/>
  <c r="S50" i="9"/>
  <c r="P50" i="9"/>
  <c r="F50" i="9"/>
  <c r="E50" i="9"/>
  <c r="S49" i="9"/>
  <c r="P49" i="9"/>
  <c r="F49" i="9"/>
  <c r="E49" i="9"/>
  <c r="S48" i="9"/>
  <c r="P48" i="9"/>
  <c r="F48" i="9"/>
  <c r="E48" i="9"/>
  <c r="S47" i="9"/>
  <c r="P47" i="9"/>
  <c r="F47" i="9"/>
  <c r="E47" i="9"/>
  <c r="S46" i="9"/>
  <c r="P46" i="9"/>
  <c r="F46" i="9"/>
  <c r="E46" i="9"/>
  <c r="S45" i="9"/>
  <c r="P45" i="9"/>
  <c r="F45" i="9"/>
  <c r="E45" i="9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6" i="8" s="1"/>
  <c r="D9" i="8"/>
  <c r="D8" i="8"/>
  <c r="D7" i="8"/>
  <c r="C6" i="8"/>
  <c r="B6" i="8"/>
  <c r="P13" i="7"/>
  <c r="Q13" i="7" s="1"/>
  <c r="O13" i="7"/>
  <c r="Q12" i="7"/>
  <c r="P12" i="7"/>
  <c r="O12" i="7"/>
  <c r="P11" i="7"/>
  <c r="Q11" i="7" s="1"/>
  <c r="O11" i="7"/>
  <c r="P10" i="7"/>
  <c r="Q10" i="7" s="1"/>
  <c r="O10" i="7"/>
  <c r="P9" i="7"/>
  <c r="Q9" i="7" s="1"/>
  <c r="O9" i="7"/>
  <c r="Q8" i="7"/>
  <c r="P8" i="7"/>
  <c r="O8" i="7"/>
  <c r="P7" i="7"/>
  <c r="Q7" i="7" s="1"/>
  <c r="O7" i="7"/>
  <c r="P6" i="7"/>
  <c r="Q6" i="7" s="1"/>
  <c r="O6" i="7"/>
  <c r="F22" i="6"/>
  <c r="F21" i="6"/>
  <c r="E20" i="6"/>
  <c r="F19" i="6"/>
  <c r="E19" i="6"/>
  <c r="E18" i="6"/>
  <c r="E17" i="6"/>
  <c r="F16" i="6"/>
  <c r="E16" i="6"/>
  <c r="F15" i="6"/>
  <c r="E15" i="6"/>
  <c r="F14" i="6"/>
  <c r="E14" i="6"/>
  <c r="E13" i="6"/>
  <c r="E12" i="6"/>
  <c r="E11" i="6"/>
  <c r="E10" i="6"/>
  <c r="E9" i="6"/>
  <c r="E8" i="6"/>
  <c r="F7" i="6"/>
  <c r="E7" i="6"/>
  <c r="F6" i="6"/>
  <c r="E6" i="6"/>
  <c r="F5" i="6"/>
  <c r="D5" i="6"/>
  <c r="E5" i="6" s="1"/>
  <c r="C5" i="6"/>
  <c r="F23" i="5"/>
  <c r="G23" i="5" s="1"/>
  <c r="E23" i="5"/>
  <c r="D23" i="5"/>
  <c r="C23" i="5"/>
  <c r="B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35" i="4"/>
  <c r="F35" i="4"/>
  <c r="G33" i="4"/>
  <c r="F33" i="4"/>
  <c r="G30" i="4"/>
  <c r="F30" i="4"/>
  <c r="G29" i="4"/>
  <c r="F29" i="4"/>
  <c r="E29" i="4"/>
  <c r="D29" i="4"/>
  <c r="G28" i="4"/>
  <c r="G27" i="4"/>
  <c r="F27" i="4"/>
  <c r="G26" i="4"/>
  <c r="G25" i="4"/>
  <c r="F25" i="4"/>
  <c r="E25" i="4"/>
  <c r="D25" i="4"/>
  <c r="G24" i="4"/>
  <c r="F24" i="4"/>
  <c r="G20" i="4"/>
  <c r="F20" i="4"/>
  <c r="G19" i="4"/>
  <c r="G18" i="4"/>
  <c r="F18" i="4"/>
  <c r="E17" i="4"/>
  <c r="G17" i="4" s="1"/>
  <c r="D17" i="4"/>
  <c r="G16" i="4"/>
  <c r="G15" i="4"/>
  <c r="F15" i="4"/>
  <c r="G13" i="4"/>
  <c r="F13" i="4"/>
  <c r="G9" i="4"/>
  <c r="F9" i="4"/>
  <c r="E8" i="4"/>
  <c r="G8" i="4" s="1"/>
  <c r="D8" i="4"/>
  <c r="D7" i="4"/>
  <c r="D6" i="4"/>
  <c r="D5" i="4"/>
  <c r="D34" i="4" s="1"/>
  <c r="D36" i="4" s="1"/>
  <c r="K19" i="3"/>
  <c r="J19" i="3"/>
  <c r="G19" i="3"/>
  <c r="E19" i="3"/>
  <c r="D19" i="3"/>
  <c r="C19" i="3"/>
  <c r="B19" i="3"/>
  <c r="D21" i="13" l="1"/>
  <c r="J6" i="13"/>
  <c r="J21" i="13" s="1"/>
  <c r="F5" i="12"/>
  <c r="F20" i="12" s="1"/>
  <c r="F60" i="9"/>
  <c r="P60" i="9"/>
  <c r="E7" i="4"/>
  <c r="F17" i="4"/>
  <c r="F8" i="4"/>
  <c r="G7" i="4" l="1"/>
  <c r="F7" i="4"/>
  <c r="E6" i="4"/>
  <c r="G6" i="4" l="1"/>
  <c r="F6" i="4"/>
  <c r="E5" i="4"/>
  <c r="E34" i="4" l="1"/>
  <c r="G5" i="4"/>
  <c r="F5" i="4"/>
  <c r="E36" i="4" l="1"/>
  <c r="G34" i="4"/>
  <c r="F34" i="4"/>
  <c r="G36" i="4" l="1"/>
  <c r="F36" i="4"/>
</calcChain>
</file>

<file path=xl/sharedStrings.xml><?xml version="1.0" encoding="utf-8"?>
<sst xmlns="http://schemas.openxmlformats.org/spreadsheetml/2006/main" count="1717" uniqueCount="935">
  <si>
    <t>ХҮНСНИЙ ГОЛ НЭРИЙН БАРААНЫ ҮНЭ, 12сард, 7 хоногоор</t>
  </si>
  <si>
    <t>¹</t>
  </si>
  <si>
    <t>Áàðààíû íýð, òºðºë</t>
  </si>
  <si>
    <t>XII/3</t>
  </si>
  <si>
    <t>XII/10</t>
  </si>
  <si>
    <t>XII/17</t>
  </si>
  <si>
    <t>XII/24</t>
  </si>
  <si>
    <t>XII/31</t>
  </si>
  <si>
    <t xml:space="preserve"> Ãóðèë, I  çýðýã, êã</t>
  </si>
  <si>
    <t>Õîíèíû ìàõ, êã</t>
  </si>
  <si>
    <t>¯õðèéí ìàõ, êã</t>
  </si>
  <si>
    <t>ßìààíû ÿñòàé ìàõ</t>
  </si>
  <si>
    <t>Ýëñýí ÷èõýð, êã</t>
  </si>
  <si>
    <t>Öàãààí áóäàà, êã</t>
  </si>
  <si>
    <t>Øèíãýí ñ¿¿, ë</t>
  </si>
  <si>
    <t>Íîîëóóðûí ¿íý 1êã:                          - Öàãààí</t>
  </si>
  <si>
    <t xml:space="preserve">  - Áîð</t>
  </si>
  <si>
    <t xml:space="preserve">  - Õîëèìîã</t>
  </si>
  <si>
    <t>Áåíçèí, À-80, 1 ë</t>
  </si>
  <si>
    <t>Áåíçèí, À-92, 1 ë</t>
  </si>
  <si>
    <t xml:space="preserve">Äèçåëèéí ò¿ëø, 1 л </t>
  </si>
  <si>
    <t>ÕÀÌÃÈÉÍ ªÍÄªÐ, ÕÀÌÃÈÉÍ ÁÀÃÀ ¯Ç¯¯ËÝËÒÒÝÉ ÑÓÌÄ</t>
  </si>
  <si>
    <t xml:space="preserve">¯ç¿¿ëýëò </t>
  </si>
  <si>
    <t xml:space="preserve">Õýìæèõ íýãæ </t>
  </si>
  <si>
    <t xml:space="preserve">2014 îíû æèëèéí ýöñèéí áàéäëààð </t>
  </si>
  <si>
    <t>Àéìãèéí äóíäàæ</t>
  </si>
  <si>
    <t xml:space="preserve">Õàìãèéí èõ </t>
  </si>
  <si>
    <t>Õàìãèéí áàãà</t>
  </si>
  <si>
    <t>Хүн амын тоо /нэг суманд ногдох/</t>
  </si>
  <si>
    <t>мян.хүн</t>
  </si>
  <si>
    <t>СЦ</t>
  </si>
  <si>
    <t>Цд</t>
  </si>
  <si>
    <t>Эд</t>
  </si>
  <si>
    <t>Бж</t>
  </si>
  <si>
    <t>Ад</t>
  </si>
  <si>
    <t>Өш</t>
  </si>
  <si>
    <t>Ìàëûí òîî / íýã ñóìàíä íîãäîõ/</t>
  </si>
  <si>
    <t>ìÿíãàí òîëãîé</t>
  </si>
  <si>
    <t>Ýä</t>
  </si>
  <si>
    <t>Ñö</t>
  </si>
  <si>
    <t>Дх</t>
  </si>
  <si>
    <t xml:space="preserve">1000 õ¿íä íîãäîõ òºðºëò </t>
  </si>
  <si>
    <t>õ¿í</t>
  </si>
  <si>
    <t>Со</t>
  </si>
  <si>
    <t>Дн</t>
  </si>
  <si>
    <t>Лс</t>
  </si>
  <si>
    <t xml:space="preserve">1000 õ¿íä íîãäîõ íàñ áàðàëò </t>
  </si>
  <si>
    <t>Öä</t>
  </si>
  <si>
    <t>ӨШ</t>
  </si>
  <si>
    <t>Дц</t>
  </si>
  <si>
    <t>Гс</t>
  </si>
  <si>
    <t>Õºäºëìºðèéí íàñíû 10 000 õ¿íä íîãäîõ àæèëã¿é÷¿¿äèéí òîî</t>
  </si>
  <si>
    <t>Хд</t>
  </si>
  <si>
    <t>Гу</t>
  </si>
  <si>
    <t>Íÿëõñûí íàñ áàðàëò     ( àìüä òºðñºí 1000 õ¿¿õäýä)</t>
  </si>
  <si>
    <t>Хулд</t>
  </si>
  <si>
    <t>áóñàä ñóìäàä íÿëõñûí ýíäýã-äýë ãàðààã¿é</t>
  </si>
  <si>
    <t>Өлзийт мандал ӨЭ</t>
  </si>
  <si>
    <t>нэгдсэн эмнэлэг</t>
  </si>
  <si>
    <t>10 000 õ¿í òóòìààñ õàëäâàðò ºâ÷íººð ºâ÷ëºã÷èä</t>
  </si>
  <si>
    <t>18 ààñ äýýø íàñíû 10000 õ¿íä íîãäîõ ãýìò õýðýã</t>
  </si>
  <si>
    <t>òîî</t>
  </si>
  <si>
    <t>Сц</t>
  </si>
  <si>
    <t>ÄÓÍÄÃÎÂÜ ÀÉÌÃÈÉÍ ÑÓÌÄÛÍ ÒÎÂ× ÌÝÄÝÝËÝË</t>
  </si>
  <si>
    <t>2015.01.10</t>
  </si>
  <si>
    <t>Ñóìä</t>
  </si>
  <si>
    <t>íóòàã äýâñãýð      /ìÿí. ãà-ãààð /</t>
  </si>
  <si>
    <t>Áàãèéí òîî</t>
  </si>
  <si>
    <t>ºðõèéí òîî</t>
  </si>
  <si>
    <t>õ¿í àìûí òîî     / ñóóðèí õ¿í àìààð/</t>
  </si>
  <si>
    <t>Øèëýí êàáåëüä õîëáîãäñîí ýñýõ</t>
  </si>
  <si>
    <t>ìàëûí òîî           / ìÿí. òîë /</t>
  </si>
  <si>
    <t>ÓÁ-ààñ ñóì õ¿ðòýëõ çàé êì</t>
  </si>
  <si>
    <t>Àéìãèéí òºâººñ ñóì õ¿ðòýëõ çàé êì</t>
  </si>
  <si>
    <t>Нийт машины тоо</t>
  </si>
  <si>
    <t>мотоциклийн тоо</t>
  </si>
  <si>
    <t>Äýëãýðöîãò</t>
  </si>
  <si>
    <t>+</t>
  </si>
  <si>
    <t>Äýðýí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</si>
  <si>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</si>
  <si>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</si>
  <si>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</si>
  <si>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</si>
  <si>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</si>
  <si>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</si>
  <si>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-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</si>
  <si>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</si>
  <si>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</si>
  <si>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</si>
  <si>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</si>
  <si>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</si>
  <si>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</si>
  <si>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</si>
  <si>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Ä¿í</t>
  </si>
  <si>
    <t>ÎÐÎÍ ÍÓÒÃÈÉÍ ÒªÑÂÈÉÍ ÎÐËÎÃÛÍ Ã¯ÉÖÝÒÃÝËÈÉÍ ÌÝÄÝÝ</t>
  </si>
  <si>
    <t xml:space="preserve">   2015.01.12</t>
  </si>
  <si>
    <t xml:space="preserve">        /ìÿí.òºã/</t>
  </si>
  <si>
    <t>¯ç¿¿ëýëò</t>
  </si>
  <si>
    <t>ìºð</t>
  </si>
  <si>
    <t>2013 îíû</t>
  </si>
  <si>
    <t>2014 îíû</t>
  </si>
  <si>
    <t xml:space="preserve"> 14/13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</si>
  <si>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</si>
  <si>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</si>
  <si>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</si>
  <si>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</si>
  <si>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</si>
  <si>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</si>
  <si>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</si>
  <si>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</si>
  <si>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</si>
  <si>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</si>
  <si>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</si>
  <si>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</si>
  <si>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</si>
  <si>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</si>
  <si>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2.ªì÷èéí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</si>
  <si>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</si>
  <si>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</si>
  <si>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</si>
  <si>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</si>
  <si>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</si>
  <si>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</si>
  <si>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</si>
  <si>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</si>
  <si>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</si>
  <si>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</si>
  <si>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</si>
  <si>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</si>
  <si>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</si>
  <si>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</si>
  <si>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</si>
  <si>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</si>
  <si>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</si>
  <si>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</si>
  <si>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</si>
  <si>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</si>
  <si>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</si>
  <si>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</si>
  <si>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</si>
  <si>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2015.01.14</t>
  </si>
  <si>
    <t xml:space="preserve">                                    /ìÿí.òºã/</t>
  </si>
  <si>
    <t xml:space="preserve"> Æèëèéí ýõíýýñ</t>
  </si>
  <si>
    <t>12- ð ñàð</t>
  </si>
  <si>
    <t xml:space="preserve">Äýðýí </t>
  </si>
  <si>
    <t>Äóíäãîâü</t>
  </si>
  <si>
    <t>ÎÐÎÍ ÍÓÒÃÈÉÍ ÒªÑÂÈÉÍ ÇÀÐËÀÃÛÍ Ã¯ÉÖÝÒÃÝË</t>
  </si>
  <si>
    <t>2015.01.12                                                                                         /ìÿí.òºã/</t>
  </si>
  <si>
    <t>2013 îíû ìºí ¿åä</t>
  </si>
  <si>
    <t xml:space="preserve">      2014 îíû </t>
  </si>
  <si>
    <t>14/13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</si>
  <si>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</si>
  <si>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</si>
  <si>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</si>
  <si>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</si>
  <si>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</si>
  <si>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</si>
  <si>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</si>
  <si>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</si>
  <si>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</si>
  <si>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</si>
  <si>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</si>
  <si>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</si>
  <si>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</si>
  <si>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</si>
  <si>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</si>
  <si>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</si>
  <si>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 xml:space="preserve">      -Хөрөнгө оруулалт</t>
  </si>
  <si>
    <t xml:space="preserve">        -Бусад</t>
  </si>
  <si>
    <t>Төсөвт байгууллагын - өглөгийн үлдэгдэл</t>
  </si>
  <si>
    <t xml:space="preserve">                               - авлагын үлдэгдэл</t>
  </si>
  <si>
    <t xml:space="preserve">          Áàíêíû êàññûí îðëîãî, çàðëàãà, çýýë õàäãàëàìæèéí</t>
  </si>
  <si>
    <t xml:space="preserve">  ìýäýý</t>
  </si>
  <si>
    <t xml:space="preserve"> 2015-01-12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</si>
  <si>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</si>
  <si>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</si>
  <si>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</si>
  <si>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</si>
  <si>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</si>
  <si>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Õàäãàëàìæ  áàíê</t>
  </si>
  <si>
    <t>Төрийн банк</t>
  </si>
  <si>
    <t>Капитал банк</t>
  </si>
  <si>
    <t>Ä¯Í</t>
  </si>
  <si>
    <t xml:space="preserve"> 14/13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</si>
  <si>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</si>
  <si>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</si>
  <si>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</si>
  <si>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</si>
  <si>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</si>
  <si>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</si>
  <si>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</si>
  <si>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</si>
  <si>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</si>
  <si>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</si>
  <si>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ÑÓÓÐÈÍ Õ¯Í ÀÌÛÍ 2012 ÎÍÛ ÆÈËÈÉÍ ÝÖÑÈÉÍ ÒÎÎ</t>
  </si>
  <si>
    <t>2015.01.12</t>
  </si>
  <si>
    <t>Íàñ, íàñíû á¿ëýã</t>
  </si>
  <si>
    <t>Õ¿í àìûí òîî</t>
  </si>
  <si>
    <t>Á¿ãä</t>
  </si>
  <si>
    <t>Ýðýãòýé</t>
  </si>
  <si>
    <t>Ýìýãòýé</t>
  </si>
  <si>
    <t>Õ¿í àì á¿ãä</t>
  </si>
  <si>
    <t>0-4 íàñòàé</t>
  </si>
  <si>
    <t>5 íàñòàé</t>
  </si>
  <si>
    <t>6 íàñòàé</t>
  </si>
  <si>
    <t>7 íàñòàé</t>
  </si>
  <si>
    <t>8 íàñòàé</t>
  </si>
  <si>
    <t>9 íàñòàé</t>
  </si>
  <si>
    <t>10-14 íàñòàé</t>
  </si>
  <si>
    <t>15 íàñòàé</t>
  </si>
  <si>
    <t>16 íàñòàé</t>
  </si>
  <si>
    <t>17 íàñòàé</t>
  </si>
  <si>
    <t>18 íàñòàé</t>
  </si>
  <si>
    <t>19 íàñòàé</t>
  </si>
  <si>
    <t>20-24 íàñòàé</t>
  </si>
  <si>
    <t>25-29 íàñòàé</t>
  </si>
  <si>
    <t>30-34 íàñòàé</t>
  </si>
  <si>
    <t>35-39 íàñòàé</t>
  </si>
  <si>
    <t>40-44 íàñòàé</t>
  </si>
  <si>
    <t>45-49 íàñòàé</t>
  </si>
  <si>
    <t>50-54 íàñòàé</t>
  </si>
  <si>
    <t>55-59 íàñòàé</t>
  </si>
  <si>
    <t>60-64 íàñòàé</t>
  </si>
  <si>
    <t>65-69 íàñòàé</t>
  </si>
  <si>
    <t>70-74 íàñòàé</t>
  </si>
  <si>
    <t>75-79 íàñòàé</t>
  </si>
  <si>
    <t>80-84 íàñòàé</t>
  </si>
  <si>
    <t>85-89 íàñòàé</t>
  </si>
  <si>
    <t>90-94 íàñòàé</t>
  </si>
  <si>
    <t>95-99 íàñòàé</t>
  </si>
  <si>
    <t>100 áà äýýø íàñòàé</t>
  </si>
  <si>
    <t>Ñóóðèí õ¿í àìûí òîî, ºðõèéí òîî, øèëæèëò.   ñóìäààð, îíû ýöýñò</t>
  </si>
  <si>
    <t>ñóìä</t>
  </si>
  <si>
    <t>Ñóóðèí õ¿í àìûí òîî</t>
  </si>
  <si>
    <t>ºñºëò õóâü</t>
  </si>
  <si>
    <t>Íèéò ºðõèéí òîî</t>
  </si>
  <si>
    <t xml:space="preserve">øèëæèí èðñýí õ¿íèé òîî </t>
  </si>
  <si>
    <t>øèëæèí ÿâñàí õ¿íèé òîî</t>
  </si>
  <si>
    <t>он</t>
  </si>
  <si>
    <t>1. ÄÖ</t>
  </si>
  <si>
    <t>2. ÄÍ</t>
  </si>
  <si>
    <t>3. ÃÓ</t>
  </si>
  <si>
    <t>4. ÖÄ</t>
  </si>
  <si>
    <t>5. ÁÆ</t>
  </si>
  <si>
    <t>6. ªØ</t>
  </si>
  <si>
    <t>7. ÃÑ</t>
  </si>
  <si>
    <t>8. ªÒ</t>
  </si>
  <si>
    <t>9. ÕÄ</t>
  </si>
  <si>
    <t>10.ËÑ</t>
  </si>
  <si>
    <t xml:space="preserve">11. ÄÕ </t>
  </si>
  <si>
    <t>12. ÑÎ</t>
  </si>
  <si>
    <t xml:space="preserve">13. ÝÄ </t>
  </si>
  <si>
    <t xml:space="preserve">14. ÑÖ </t>
  </si>
  <si>
    <t xml:space="preserve">15.ÀÄ </t>
  </si>
  <si>
    <t>ÄYÍ</t>
  </si>
  <si>
    <t>Òàéëáàð. Øèëæèí èðñýí, øèëæèí ÿâñàí õ¿íèé òîîíä àéìàã äîòîðõ õºäºëãººí îðîîã¿é áîëíî.</t>
  </si>
  <si>
    <t>ӨРХИЙН ТОО, ам бүлийн тоо, өрхийн тэргүүлэгчийн хүйсээр</t>
  </si>
  <si>
    <t>Аймаг, ñóì</t>
  </si>
  <si>
    <t>БҮГД</t>
  </si>
  <si>
    <t>Ам бүлийн тоогоор</t>
  </si>
  <si>
    <t>íýã ºðõºä íîãäîõ õ¿í àì</t>
  </si>
  <si>
    <t>1 ам бүлтэй</t>
  </si>
  <si>
    <t>2 ам бүлтэй</t>
  </si>
  <si>
    <t>3 ам бүлтэй</t>
  </si>
  <si>
    <t>4 ам бүлтэй</t>
  </si>
  <si>
    <t>5 ам бүлтэй</t>
  </si>
  <si>
    <t>6 ам бүлтэй</t>
  </si>
  <si>
    <t>7 ам бүлтэй</t>
  </si>
  <si>
    <t>8 ам бүлтэй</t>
  </si>
  <si>
    <t>9 ам бүлтэй</t>
  </si>
  <si>
    <t>10,+ ам бүлтэй</t>
  </si>
  <si>
    <t>А</t>
  </si>
  <si>
    <t>Дундговь аймаг</t>
  </si>
  <si>
    <t>Ñàéõàí îâîî</t>
  </si>
  <si>
    <t xml:space="preserve">  Ä¿í</t>
  </si>
  <si>
    <t xml:space="preserve">2014 ОНЫ 4-Р УЛИРЛЫН ХӨДӨЛМӨР ЭРХЛЭЛТИЙГ ДЭМЖИХ САНГИЙН ЗЭЭЛ ОЛГОЛТ,сумаар </t>
  </si>
  <si>
    <t>мян.төг</t>
  </si>
  <si>
    <t>Сум</t>
  </si>
  <si>
    <t>Олгосон зээлийн хэмжээ</t>
  </si>
  <si>
    <t>Үйл ажиллагааны чиглэл</t>
  </si>
  <si>
    <t>Ажлын байр</t>
  </si>
  <si>
    <t>Хүнсний үйлдвэрлэл</t>
  </si>
  <si>
    <t>Хөнгөн үйлдвэрлэл</t>
  </si>
  <si>
    <t>Газар тариалан</t>
  </si>
  <si>
    <t>Мал аж ахуй</t>
  </si>
  <si>
    <t>Барилга</t>
  </si>
  <si>
    <t>Бусад</t>
  </si>
  <si>
    <t>Хадгалагдсан</t>
  </si>
  <si>
    <t>Шинээр бий болсон</t>
  </si>
  <si>
    <t>Дэлгэрцогт</t>
  </si>
  <si>
    <t xml:space="preserve">Дэрэн 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</si>
  <si>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</si>
  <si>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</si>
  <si>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</si>
  <si>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</si>
  <si>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</si>
  <si>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</si>
  <si>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</si>
  <si>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</si>
  <si>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</si>
  <si>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</si>
  <si>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</si>
  <si>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</si>
  <si>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Дүн</t>
  </si>
  <si>
    <t>2014 ОНЫ 4-Р УЛИРЛЫН СУМ ХӨГЖҮҮЛЭХ САНГИЙН                                                  САНХҮҮЖИЛТИЙН МЭДЭЭ,сумаар мян.төг</t>
  </si>
  <si>
    <t>Засгийн газраас олгосон төсөв</t>
  </si>
  <si>
    <t xml:space="preserve"> Иргэдэд олгосон зээл /өссөн дүнгээр/ </t>
  </si>
  <si>
    <t>Зээлийн эргэн төлөлт</t>
  </si>
  <si>
    <t>Зээлийн үлдэгдэл</t>
  </si>
  <si>
    <t>Сум хөгжүүлэх сангийн үлдэгдэл</t>
  </si>
  <si>
    <t>Нийт</t>
  </si>
  <si>
    <t xml:space="preserve">2014 онд </t>
  </si>
  <si>
    <t>СУМ ХӨГЖҮҮЛЭХ САНГИЙН ҮЙЛ АЖИЛЛАГААНЫ МЭДЭЭ,сумаар мян.төг</t>
  </si>
  <si>
    <t>сум</t>
  </si>
  <si>
    <t>Олгогдсон зээл</t>
  </si>
  <si>
    <t>хадгалагдсан</t>
  </si>
  <si>
    <t xml:space="preserve">Шинээр бий болсон </t>
  </si>
  <si>
    <t>Õ¯Í ÀÌÛÍ ÍÈÉÃÌÈÉÍ ÇÀÐÈÌ ¯Ç¯¯ËÝËÒ¯¯Ä</t>
  </si>
  <si>
    <t>ºí÷èí õ¿¿õä¿¿ä</t>
  </si>
  <si>
    <t>18 õ¿ðòýë íàñíû Õ¿¿õýäòýé ãýð á¿ëã¿é õ¿í /2014/</t>
  </si>
  <si>
    <t>ãýð á¿ëã¿é ºðõ òîëãîéëñîí õ¿í   / 2014 îíîîð /</t>
  </si>
  <si>
    <t>Õºãæëèéí áýðõøýýëòýé õ¿íèé òîî</t>
  </si>
  <si>
    <t>Ãàíö áèå ºíäºð íàñòàí ºðõèéí òîî</t>
  </si>
  <si>
    <t>2012</t>
  </si>
  <si>
    <t>2013</t>
  </si>
  <si>
    <t>2014</t>
  </si>
  <si>
    <t xml:space="preserve">ýöýã </t>
  </si>
  <si>
    <t>ýõ</t>
  </si>
  <si>
    <t>Õ¿í àìûí òºðºëò, íàñ áàðàëò, ãýðëýëò, ºâ÷ëºëèéí çàðèì ¿ç¿¿ëýëò</t>
  </si>
  <si>
    <t xml:space="preserve"> òºðñºí  õ¿¿õýä</t>
  </si>
  <si>
    <t>Á¿õ íàñ   áàðàëò</t>
  </si>
  <si>
    <t>Ãýð á¿ëýý á¿ðòã¿¿ëñýí õ¿íèé òîî</t>
  </si>
  <si>
    <t>0-1 íàñíû  õ¿¿õäèéí  ýíäýãäýë</t>
  </si>
  <si>
    <t>1-5 íàñíû  õ¿¿õäèéí  ýíäýãäýë</t>
  </si>
  <si>
    <t xml:space="preserve">Á¿ðòãýãäñýí á¿õ õàëäâàðò ºâ÷èí </t>
  </si>
  <si>
    <t>Y¿íýýñ õàëäâàðò øàð ºâ÷èí</t>
  </si>
  <si>
    <t>Òàéëáàð. Òºðºëò, íàñ áàðàëò, ãýðëýëòèéã óëñûí á¿ðòãýëèéí õýëòñèéí ìýäýýëëýýð, õ¿¿õäèéí íàñ áàðàëò, ºâ÷ëºëèéã ýð¿¿ë ìýíäèéí ãàçðûí ìýäýýëëýýð àâàâ.</t>
  </si>
  <si>
    <t>ÍÈÉÃÌÈÉÍ ÄÀÀÒÃÀËÛÍ ØÈÌÒÃÝËÈÉÍ ÎÐËÎÃÎ, ÒÝÒÃÝÂÝÐÈÉÍ ÑÀÍÕ¯¯ÆÈËÒ</t>
  </si>
  <si>
    <t>2015.01.06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</si>
  <si>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</si>
  <si>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</si>
  <si>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</si>
  <si>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</si>
  <si>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</si>
  <si>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ÍÈÉÃÌÈÉÍ ÄÀÀÒÃÀËÛÍ ÑÀÍÃÈÉÍ ÎÐËÎÃÎ, ÇÀÐËÀÃÀ /ñàÿ.òºã/</t>
  </si>
  <si>
    <t>2013 оны                   XII сар</t>
  </si>
  <si>
    <t>2014 оны XII сар</t>
  </si>
  <si>
    <r>
      <rPr>
        <u/>
        <sz val="10"/>
        <color theme="1"/>
        <rFont val="Arial Mon"/>
        <family val="2"/>
      </rPr>
      <t xml:space="preserve">2014   XII   </t>
    </r>
    <r>
      <rPr>
        <sz val="10"/>
        <color theme="1"/>
        <rFont val="Arial Mon"/>
        <family val="2"/>
      </rPr>
      <t>2013   XII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</si>
  <si>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</si>
  <si>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</si>
  <si>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</si>
  <si>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</si>
  <si>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</si>
  <si>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</si>
  <si>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</si>
  <si>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</si>
  <si>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</si>
  <si>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</si>
  <si>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</si>
  <si>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ºâ÷иí</t>
  </si>
  <si>
    <t>ÀÉÌÃÈÉÍ Á¯ÐÒÃÝËÒÝÉ ÀÆÈËÃ¯É×¯¯ÄÈÉÍ ÌÝÄÝÝ</t>
  </si>
  <si>
    <t>2015.01.08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</si>
  <si>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</si>
  <si>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</si>
  <si>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</si>
  <si>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</si>
  <si>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</si>
  <si>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</si>
  <si>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 xml:space="preserve"> Аæëûí áàéðíû çóó÷ëàë</t>
  </si>
  <si>
    <t xml:space="preserve"> 2015.01.05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</si>
  <si>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</si>
  <si>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</si>
  <si>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</si>
  <si>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</si>
  <si>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</si>
  <si>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</si>
  <si>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</si>
  <si>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</si>
  <si>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</si>
  <si>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</si>
  <si>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</si>
  <si>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</si>
  <si>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</si>
  <si>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</si>
  <si>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</si>
  <si>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</si>
  <si>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</si>
  <si>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</si>
  <si>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</si>
  <si>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</si>
  <si>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</si>
  <si>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</si>
  <si>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</si>
  <si>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</si>
  <si>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Áîëîâñðîëûí áàéãóóëëàãûí çàðèì ¿ç¿¿ëýëò¿¿ä</t>
  </si>
  <si>
    <t>Сóìäûí íýð</t>
  </si>
  <si>
    <t>ÅÁÑ-ä ñóðàëöàãñàä</t>
  </si>
  <si>
    <t>¿¿íýýñ</t>
  </si>
  <si>
    <t>Á¿õ áàãø íàð</t>
  </si>
  <si>
    <t>Íýã áàãøèä íîãäîõ ñóðàëöàãñäûí òîî</t>
  </si>
  <si>
    <t>1-5 àíãèéí íýã áàãøèä íîãäîõ ñóðàëöàãñäûí òîî</t>
  </si>
  <si>
    <t>6-11 ð àíãèéí íýã áàãøèä íîãäîõ ñóðàëöàãñäûí òîî</t>
  </si>
  <si>
    <t>11-ð àíãè òºãñºã÷èä</t>
  </si>
  <si>
    <t>9-ð àíãè òºãñºã÷èä/12/</t>
  </si>
  <si>
    <t>1-ð àíãèä ýëñýã÷èä</t>
  </si>
  <si>
    <t>Äîòóóð áàéðàíä ñóóäàã õ¿¿õäèéí òîî</t>
  </si>
  <si>
    <t>1-5 ð àíãèä</t>
  </si>
  <si>
    <t>6-11 ð àíãèä</t>
  </si>
  <si>
    <t>áàãà àíãèéí áàãø</t>
  </si>
  <si>
    <t>äóíä àíãèéí áàãø</t>
  </si>
  <si>
    <t>Àëáàí áóñûí áàãø</t>
  </si>
  <si>
    <t xml:space="preserve"> </t>
  </si>
  <si>
    <t>ÁÎËÎÂÑÐÎËÛÍ ÁÀÉÃÓÓËËÀÃÛÍ ÇÀÐÈÌ ¯Ç¯¯ËÝËÒ¯¯Ä</t>
  </si>
  <si>
    <t>¯Ç¯¯ËÝËÒ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</si>
  <si>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</si>
  <si>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</si>
  <si>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</si>
  <si>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</si>
  <si>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</si>
  <si>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</si>
  <si>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</si>
  <si>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</si>
  <si>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</si>
  <si>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</si>
  <si>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</si>
  <si>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15/14%</t>
  </si>
  <si>
    <t>ÅÁ-ûí ñóðãóóëèéí òîî</t>
  </si>
  <si>
    <t xml:space="preserve">  ¿¿íýýñ Áàãà ñóðãóóëü</t>
  </si>
  <si>
    <t>9 æèëèéí ñóðãóóëü</t>
  </si>
  <si>
    <t>11 æèëèéí ñóðãóóëü</t>
  </si>
  <si>
    <t xml:space="preserve">    ¿¿íýýñ ýìýãòýé</t>
  </si>
  <si>
    <t>¯¿íýýñ äýýä áîëîâñðîëòîé</t>
  </si>
  <si>
    <t>Õ¿¿õäèéí öýöýðëýãèéí òîî</t>
  </si>
  <si>
    <t>Öýöýðëýãò õàìðàãäñàí õ¿¿õýä</t>
  </si>
  <si>
    <t>Öýöýðëýãò õàìðàëòûí õóâü</t>
  </si>
  <si>
    <t>Ñóðãóóëü çàâñàðäñàí õ¿¿õäèéí òîî</t>
  </si>
  <si>
    <t>9-ð àíãè òºãñºã÷èä</t>
  </si>
  <si>
    <t>1.Ýð¿¿ë ìýíäèéí áàéãóóëëàãà</t>
  </si>
  <si>
    <t>Ýð¿¿ë ìýíäèéí áàéãóóëëàãûí òîî</t>
  </si>
  <si>
    <t>Ýð¿¿ë ìýíäèéí ãàçàð</t>
  </si>
  <si>
    <t>Íýãäñýí ýìíýëýã</t>
  </si>
  <si>
    <t>Ñóìûí ýìíýëýã</t>
  </si>
  <si>
    <t>ªðõèéí ýìíýëýã</t>
  </si>
  <si>
    <t>õóâèéí ýìíýëýã</t>
  </si>
  <si>
    <t>Ýìèéí ñàí /õóâèéí/</t>
  </si>
  <si>
    <t>Áóñàä /ýì ýðãýëòèéí ñàí, ãîö õàëäâàðò/</t>
  </si>
  <si>
    <t>2. ¯éë÷èëãýý áîðëóóëàëòûí îðëîãî</t>
  </si>
  <si>
    <t>Ø¿äíèé ýì÷èëãýý</t>
  </si>
  <si>
    <t>Áóñàä ýì÷èëãýý</t>
  </si>
  <si>
    <t>Ýìèéí ñàí</t>
  </si>
  <si>
    <t>3. Ýìíýëãèéí èõ ýì÷, äóíä ìýðãýæèëòýí</t>
  </si>
  <si>
    <t xml:space="preserve">1
</t>
  </si>
  <si>
    <t>Èõ ýì÷ á¿ãä</t>
  </si>
  <si>
    <t>ýìýãòýé</t>
  </si>
  <si>
    <t>äîòðûí</t>
  </si>
  <si>
    <t>ìýñ çàñëûí</t>
  </si>
  <si>
    <t>õ¿¿õäèéí</t>
  </si>
  <si>
    <t>ýìýãòýé÷¿¿äèéí</t>
  </si>
  <si>
    <t>ø¿äíèé</t>
  </si>
  <si>
    <t>åðºíõèé ýì÷èëãýýíèé</t>
  </si>
  <si>
    <t>ëàáîðòîðèéí</t>
  </si>
  <si>
    <t>ýìãýã àíàòîìèéí</t>
  </si>
  <si>
    <t>õàëäâàðòûí</t>
  </si>
  <si>
    <t>ìýäðýëèéí</t>
  </si>
  <si>
    <t>÷èõ õàìàð õîîëîé</t>
  </si>
  <si>
    <t>í¿äíèé</t>
  </si>
  <si>
    <t>ìýäýýã¿éæ¿¿ëýëòèéí</t>
  </si>
  <si>
    <t>ºðõèéí</t>
  </si>
  <si>
    <t>áóñàä</t>
  </si>
  <si>
    <t xml:space="preserve">2
</t>
  </si>
  <si>
    <t>Äóíä ìýðãýæèëòýí</t>
  </si>
  <si>
    <t>ñóâèëàã÷</t>
  </si>
  <si>
    <t>ýì íàéðóóëàã÷</t>
  </si>
  <si>
    <t>ãýðëèéí òåõíèê÷</t>
  </si>
  <si>
    <t>ëàáîðàíò</t>
  </si>
  <si>
    <t>ø¿äíèé òåõíèê÷</t>
  </si>
  <si>
    <t>áóñàä áàãà ýì÷</t>
  </si>
  <si>
    <t>àðèóòãàã÷</t>
  </si>
  <si>
    <t>Ýìíýëãèéí îð</t>
  </si>
  <si>
    <t>õóâèéí ýìíýëãèéí îð</t>
  </si>
  <si>
    <t>10000 õ¿íä íîãäîõ Èõ ýì÷</t>
  </si>
  <si>
    <t>10000 õ¿íä íîãäîõ äóíä ìýðãýæèëòýí</t>
  </si>
  <si>
    <t>10000 õ¿íä íîãäîõ ýìíýëãèéí îð</t>
  </si>
  <si>
    <t>ÝÐ¯¯Ë ÌÝÍÄÈÉÍ ¯ÉË ÀÆÈËËÀÃÀÀÍÛ ¯Ç¯¯ËÝËÒ¯¯Ä</t>
  </si>
  <si>
    <t>2015.01.07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</si>
  <si>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</si>
  <si>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</si>
  <si>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</si>
  <si>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</si>
  <si>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</si>
  <si>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</si>
  <si>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</si>
  <si>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</si>
  <si>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</si>
  <si>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</si>
  <si>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</si>
  <si>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</si>
  <si>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</si>
  <si>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</si>
  <si>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</si>
  <si>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</si>
  <si>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Áæ</t>
  </si>
  <si>
    <t>ªø</t>
  </si>
  <si>
    <t>Ãñ</t>
  </si>
  <si>
    <t>ªò</t>
  </si>
  <si>
    <t>Õä</t>
  </si>
  <si>
    <t>Ëñ</t>
  </si>
  <si>
    <t>Äõ</t>
  </si>
  <si>
    <t>Ñî</t>
  </si>
  <si>
    <t>Àä</t>
  </si>
  <si>
    <t>Ìä</t>
  </si>
  <si>
    <t>Ýá</t>
  </si>
  <si>
    <t>ÌÓÝ òºâ</t>
  </si>
  <si>
    <t>Халдварт өвчнөөр өвчлөгчдийн тоо, эзлэх хувь онуудаар</t>
  </si>
  <si>
    <t>2012 оны XII сар</t>
  </si>
  <si>
    <t>2013 оны XII сар</t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</si>
  <si>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 2013 он</t>
    </r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</si>
  <si>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2012он</t>
    </r>
  </si>
  <si>
    <t>тоо</t>
  </si>
  <si>
    <t xml:space="preserve">хувийн жин 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</si>
  <si>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</si>
  <si>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</si>
  <si>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</si>
  <si>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</si>
  <si>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</si>
  <si>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</si>
  <si>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</si>
  <si>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</si>
  <si>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</si>
  <si>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</si>
  <si>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</si>
  <si>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</si>
  <si>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</si>
  <si>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</si>
  <si>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</si>
  <si>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</si>
  <si>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</si>
  <si>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</si>
  <si>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Халдварын гаралтай суулга</t>
  </si>
  <si>
    <t>Менингококкт халдвар</t>
  </si>
  <si>
    <t>1.1 1000 Õ¯Í ÀÌÄ ÍÎÃÄÎÕ ÒªÐªËÒ, ÍÀÑ ÁÀÐÀËÒ, ÅÐÄÈÉÍ ÖÝÂÝÐ ªÑªËÒ</t>
  </si>
  <si>
    <t>Òºðºëò</t>
  </si>
  <si>
    <t>Íàñ áàðàëò</t>
  </si>
  <si>
    <t>Åðäèéí öýâýð ºñºëò</t>
  </si>
  <si>
    <t>Òàéëáàð: Ñóìäûí á¿ðòãýëèéí àæèëòíû òºðºëò, íàñ áàðàëòûí ìýäýýã ¿íäýñëýí õ¿í àìûí ºñºëòèéí òîîöîîã ãàðãàâ.</t>
  </si>
  <si>
    <t>НИЙГМИЙН ХАЛАМЖИЙН САНГИЙН ҮЗҮҮЛЭЛТ               сая.төг</t>
  </si>
  <si>
    <t xml:space="preserve">                                     2015.01.08</t>
  </si>
  <si>
    <t>Үзүүлэлт</t>
  </si>
  <si>
    <t>2014 он I-XII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</si>
  <si>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</si>
  <si>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</si>
  <si>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3474.3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</si>
  <si>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</si>
  <si>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</si>
  <si>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</si>
  <si>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</si>
  <si>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</si>
  <si>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</si>
  <si>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</si>
  <si>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</si>
  <si>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</si>
  <si>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</si>
  <si>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</si>
  <si>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</si>
  <si>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</si>
  <si>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</si>
  <si>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</si>
  <si>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</si>
  <si>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</si>
  <si>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</si>
  <si>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</si>
  <si>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</si>
  <si>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</si>
  <si>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</si>
  <si>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</si>
  <si>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</si>
  <si>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</si>
  <si>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</si>
  <si>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ªÐÕ, ÀÌ Á¯ËÄ ÍÎÃÄÎÕ ÌÀË, ñóìäààð</t>
  </si>
  <si>
    <t>Малтай өрхийн тоо</t>
  </si>
  <si>
    <t>Малчин өрхийн тоо</t>
  </si>
  <si>
    <t>Ìàëòàé íэг өрхөд ногдох мал (Толгойн тоогоор)</t>
  </si>
  <si>
    <t>Ìàëòàé íýã ºðõºä íîãäîõ ìàë (áîäîä øèëæ¿¿ëñíýýð)</t>
  </si>
  <si>
    <t>Ìàë÷èí íэг өрхөд ногдох мал (Толгойн тоогоор)</t>
  </si>
  <si>
    <t>Ìàëтай íэг өрхèéí àì á¿ëä ногдох мал (бодод шилжүүлснээр)</t>
  </si>
  <si>
    <t>Àö</t>
  </si>
  <si>
    <t>Äóíäãîâü àéìãèéí 2014 îíû æèëèéí ýöñèéí ìàë òîîëëîãûí  ä¿í</t>
  </si>
  <si>
    <t xml:space="preserve">      2015.01.08</t>
  </si>
  <si>
    <t>Îíû ýõíèé ìàë</t>
  </si>
  <si>
    <t>Îíû ýöñèéí ìàë</t>
  </si>
  <si>
    <t>Ìàëûí ºñºëò, áóóðàëòûí õóâü</t>
  </si>
  <si>
    <t>òýìýý</t>
  </si>
  <si>
    <t>àäóó</t>
  </si>
  <si>
    <t>¿õýð</t>
  </si>
  <si>
    <t>õîíü</t>
  </si>
  <si>
    <t>ÿìàà</t>
  </si>
  <si>
    <t>á¿ãä</t>
  </si>
  <si>
    <t>ìàëûí òîî</t>
  </si>
  <si>
    <t>ÒÎÌ ÌÀËÛÍ Ç¯É ÁÓÑ ÕÎÐÎÃÄÎË, ñóìààð</t>
  </si>
  <si>
    <t xml:space="preserve">          2015-01-08</t>
  </si>
  <si>
    <t>2013 îíä õîðîãäñîí òîì ìàë</t>
  </si>
  <si>
    <t xml:space="preserve">      2014 îíä õîðîãäñîí òîì ìàë </t>
  </si>
  <si>
    <t xml:space="preserve">Îíû ýõíèé ìàëä õîðîãäëûí ýçëýõ õóâü </t>
  </si>
  <si>
    <t>Ãîâüóãòààë</t>
  </si>
  <si>
    <t xml:space="preserve">Ëóóñ </t>
  </si>
  <si>
    <t xml:space="preserve">                Òºë áîéæèëòûí   ìýäýý</t>
  </si>
  <si>
    <t xml:space="preserve">  2015-01-08</t>
  </si>
  <si>
    <t>2013 îíä</t>
  </si>
  <si>
    <t>2014 онд</t>
  </si>
  <si>
    <t>òºëëºñºí õýýëòýã÷</t>
  </si>
  <si>
    <t>ãàðñàí òºë</t>
  </si>
  <si>
    <t>áîéæèæ áóé òºë</t>
  </si>
  <si>
    <t>õîðîãäñîí òºë</t>
  </si>
  <si>
    <t xml:space="preserve">  ¯¿íýýñ</t>
  </si>
  <si>
    <t>áîéæèëòûí õóâü</t>
  </si>
  <si>
    <t>áîòãî</t>
  </si>
  <si>
    <t>óíàãà</t>
  </si>
  <si>
    <t>òóãàë</t>
  </si>
  <si>
    <t>õóðãà</t>
  </si>
  <si>
    <t>èøèã</t>
  </si>
  <si>
    <t>2014 îíû èðãýäèéí áîëîí ìàë÷èí ºðõèéí  ìàëûí á¿ëýãëýëò   /ºðõººð /</t>
  </si>
  <si>
    <t>Èðãýäèéí ìàëûí á¿ëýãëýëò</t>
  </si>
  <si>
    <t>Ìàë÷èí ºðõèéí ìàëûí á¿ëýãëýëò</t>
  </si>
  <si>
    <t>50 õ¿ðòýë ìàëòàé</t>
  </si>
  <si>
    <t>51-100 ìàëòàé</t>
  </si>
  <si>
    <t>101-200 ìàëòàé</t>
  </si>
  <si>
    <t>201-500 ìàëòàé</t>
  </si>
  <si>
    <t>501-999 ìàëòàé</t>
  </si>
  <si>
    <t>1000 ààñ äýýø  ìàëòàé</t>
  </si>
  <si>
    <t>Ургац хураалт, хадлан тэжээл бэлтгэлийн 2014 оны мэдээ</t>
  </si>
  <si>
    <t xml:space="preserve">      </t>
  </si>
  <si>
    <t>Сумдын нэрс</t>
  </si>
  <si>
    <t>Өөрийн хүчээр бэлтгэсэн өвс  2014он/тонн/</t>
  </si>
  <si>
    <t>Бэлтгэсэн гар тэжээл/тонн/</t>
  </si>
  <si>
    <t>төмс</t>
  </si>
  <si>
    <t>Хүнсний ногоо</t>
  </si>
  <si>
    <t>нийт тариалсан талбай(га)</t>
  </si>
  <si>
    <t>нийт хураасан ургац (тонн)</t>
  </si>
  <si>
    <t>Дэрэн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</si>
  <si>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</si>
  <si>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</si>
  <si>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</si>
  <si>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>2014/2013 õóâü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</si>
  <si>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</si>
  <si>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</si>
  <si>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</si>
  <si>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</si>
  <si>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</si>
  <si>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</si>
  <si>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</si>
  <si>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</si>
  <si>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</si>
  <si>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</si>
  <si>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</si>
  <si>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</si>
  <si>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</si>
  <si>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</si>
  <si>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2014 îíä 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</si>
  <si>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</si>
  <si>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</si>
  <si>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</si>
  <si>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</si>
  <si>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</si>
  <si>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</si>
  <si>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</si>
  <si>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</si>
  <si>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</si>
  <si>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</si>
  <si>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</si>
  <si>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</si>
  <si>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</si>
  <si>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</si>
  <si>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</si>
  <si>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</si>
  <si>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</si>
  <si>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</si>
  <si>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</si>
  <si>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</si>
  <si>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</si>
  <si>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</si>
  <si>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</si>
  <si>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</si>
  <si>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</si>
  <si>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</si>
  <si>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</si>
  <si>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t>Дундговь аймгийн барилга угсралт, их засварын ажлын 2014 оны мэдээ, /мян төгрөг/</t>
  </si>
  <si>
    <t>МД</t>
  </si>
  <si>
    <t>Барилгын төрөл</t>
  </si>
  <si>
    <t>2013 оны гүйцэтгэл (өссөн дүнгээр)</t>
  </si>
  <si>
    <t>2014 оны гүйцэтгэл (өссөн дүнгээр)</t>
  </si>
  <si>
    <t>2014/2013 хувь</t>
  </si>
  <si>
    <t>Орон сууцны барилга</t>
  </si>
  <si>
    <t>Орон сууцны барилга, гарааштай</t>
  </si>
  <si>
    <t>Худалдаа, үйлчилгээний</t>
  </si>
  <si>
    <t>Эмнэлэг</t>
  </si>
  <si>
    <t>Боловсрол соёл, спорт</t>
  </si>
  <si>
    <t>Конторын</t>
  </si>
  <si>
    <t>Орон сууцны бус бусад барилга</t>
  </si>
  <si>
    <t>Эрчим хүчний</t>
  </si>
  <si>
    <t>Далан, суваг, шугам</t>
  </si>
  <si>
    <t>Бусад (бусад зам, талбайн ажил)</t>
  </si>
  <si>
    <t>Барилга угсралтын ажлын дүн</t>
  </si>
  <si>
    <t>Орон сууцны барилгын их засвар</t>
  </si>
  <si>
    <t>Орон сууцны бус барилгын их засвар</t>
  </si>
  <si>
    <t>Инженерийн барилга байгууламжийн их засвар</t>
  </si>
  <si>
    <t>Их засварын ажлын дүн</t>
  </si>
  <si>
    <t xml:space="preserve">Аймгийн нийт барилга угсралт, их засварын ажлын дүн </t>
  </si>
  <si>
    <t>2014 ÎÍÛ ÀÂÒÎ ÒÝÝÂÐÈÉÍ ÌÝÄÝÝ</t>
  </si>
  <si>
    <t>õýìæèõ íýãæ</t>
  </si>
  <si>
    <t xml:space="preserve">2013 îí   </t>
  </si>
  <si>
    <t xml:space="preserve">2014 îí   </t>
  </si>
  <si>
    <t>Çîð÷èã÷ ýðãýëò</t>
  </si>
  <si>
    <t>ìÿí.õ¿í.êì</t>
  </si>
  <si>
    <t>Çîð÷èã÷èä</t>
  </si>
  <si>
    <t>ìÿí.õ¿í</t>
  </si>
  <si>
    <t>2014 ÎÍÛ ÕÎËÁÎÎ, ¯ÉË×ÈËÃÝÝÍÈÉ ÌÝÄÝÝ</t>
  </si>
  <si>
    <t>Õýìæèõ  íýãæ</t>
  </si>
  <si>
    <t>2013 îí</t>
  </si>
  <si>
    <t>2014 îí</t>
  </si>
  <si>
    <t>Òàðèôûí îðëîãî</t>
  </si>
  <si>
    <t xml:space="preserve">¯¿íýýñ õ¿í àìûí </t>
  </si>
  <si>
    <t>Ñóóðèí òåëåôîí</t>
  </si>
  <si>
    <t>Èíòåðíåò öýãèéí ¿éë÷ë¿¿ëýã÷äèéí òîî</t>
  </si>
  <si>
    <t xml:space="preserve"> ÀÉÌÃÈÉÍ ÕÝÐÝÃËÝÝÍÈÉ ¯ÍÈÉÍ ÈÍÄÅÊÑ</t>
  </si>
  <si>
    <t>Áàðààíû á¿ëãýýð</t>
  </si>
  <si>
    <t>2014-12</t>
  </si>
  <si>
    <t>2013-12</t>
  </si>
  <si>
    <t>2014-11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</si>
  <si>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</si>
  <si>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</si>
  <si>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</si>
  <si>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</si>
  <si>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</si>
  <si>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</si>
  <si>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</si>
  <si>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</si>
  <si>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</si>
  <si>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</si>
  <si>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</si>
  <si>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</si>
  <si>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</si>
  <si>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</si>
  <si>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</si>
  <si>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</si>
  <si>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</si>
  <si>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</si>
  <si>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</si>
  <si>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</si>
  <si>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</si>
  <si>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</si>
  <si>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</si>
  <si>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</si>
  <si>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</si>
  <si>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</si>
  <si>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</si>
  <si>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</si>
  <si>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</si>
  <si>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</si>
  <si>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</si>
  <si>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</si>
  <si>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</si>
  <si>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</si>
  <si>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</si>
  <si>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</si>
  <si>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</si>
  <si>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</si>
  <si>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</si>
  <si>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</si>
  <si>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</si>
  <si>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</si>
  <si>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</si>
  <si>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</si>
  <si>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</si>
  <si>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</si>
  <si>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</si>
  <si>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</si>
  <si>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</si>
  <si>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</si>
  <si>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</si>
  <si>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</si>
  <si>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</si>
  <si>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</si>
  <si>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12-ð ÑÀÐÛÍ ¯ÍÈÉÍ ÌÝÄÝÝ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</si>
  <si>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</si>
  <si>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</si>
  <si>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</si>
  <si>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</si>
  <si>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</si>
  <si>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</si>
  <si>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</si>
  <si>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</si>
  <si>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</si>
  <si>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</si>
  <si>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</si>
  <si>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</si>
  <si>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</si>
  <si>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</si>
  <si>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</si>
  <si>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</si>
  <si>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</si>
  <si>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</si>
  <si>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</si>
  <si>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</si>
  <si>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</si>
  <si>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</si>
  <si>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</si>
  <si>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</si>
  <si>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</si>
  <si>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</si>
  <si>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</si>
  <si>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</si>
  <si>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</si>
  <si>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</si>
  <si>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</si>
  <si>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</si>
  <si>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</si>
  <si>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</si>
  <si>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</si>
  <si>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</si>
  <si>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</si>
  <si>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</si>
  <si>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</si>
  <si>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</si>
  <si>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</si>
  <si>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</si>
  <si>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</si>
  <si>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</si>
  <si>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</si>
  <si>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</si>
  <si>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</si>
  <si>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</si>
  <si>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2013 îíû  XII </t>
  </si>
  <si>
    <t>2014 он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</si>
  <si>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</si>
  <si>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</si>
  <si>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</si>
  <si>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</si>
  <si>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</si>
  <si>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</si>
  <si>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</si>
  <si>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</si>
  <si>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</si>
  <si>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</si>
  <si>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</si>
  <si>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</si>
  <si>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</si>
  <si>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</si>
  <si>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</si>
  <si>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</si>
  <si>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</si>
  <si>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</si>
  <si>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</si>
  <si>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</si>
  <si>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</si>
  <si>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</si>
  <si>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</si>
  <si>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</si>
  <si>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</si>
  <si>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</si>
  <si>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</si>
  <si>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</si>
  <si>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</si>
  <si>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</si>
  <si>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</si>
  <si>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</si>
  <si>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</si>
  <si>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</si>
  <si>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</si>
  <si>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</si>
  <si>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</si>
  <si>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</si>
  <si>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</si>
  <si>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</si>
  <si>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</si>
  <si>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Çîëã¿é ó÷ðàë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</si>
  <si>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</si>
  <si>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</si>
  <si>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</si>
  <si>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</si>
  <si>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</si>
  <si>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</si>
  <si>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</si>
  <si>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</si>
  <si>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</si>
  <si>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</si>
  <si>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</si>
  <si>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Áóñàä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</si>
  <si>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</si>
  <si>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</si>
  <si>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</si>
  <si>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</si>
  <si>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</si>
  <si>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</si>
  <si>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</si>
  <si>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</si>
  <si>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</si>
  <si>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</si>
  <si>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</si>
  <si>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</si>
  <si>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</si>
  <si>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</si>
  <si>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</si>
  <si>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</si>
  <si>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</si>
  <si>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</si>
  <si>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</si>
  <si>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</si>
  <si>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</si>
  <si>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</si>
  <si>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</si>
  <si>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</si>
  <si>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</si>
  <si>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</si>
  <si>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</si>
  <si>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</si>
  <si>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</si>
  <si>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</si>
  <si>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</si>
  <si>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</si>
  <si>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</si>
  <si>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ñóì</t>
  </si>
  <si>
    <t>áóëààëò</t>
  </si>
  <si>
    <t>ÃÝÐ Á¯ËÈÉÍ ÕÝÐÝÃÖÝÝÍÈÉ ÇÎÐÈÓËÀËÒÀÀÐ ÈÐÃÝÄÝÄ ªÌ×Ë¯¯ËÑÝÍ ÃÀÇÀÐ</t>
  </si>
  <si>
    <t>Ñóìäûí íýð</t>
  </si>
  <si>
    <t xml:space="preserve">ªì÷ëºõ õ¿ñýëò èð¿¿ëñýí ºðõ </t>
  </si>
  <si>
    <t xml:space="preserve">ªì÷ë¿¿ëýõ øèéäâýð ãàðãàñàí ºðõ </t>
  </si>
  <si>
    <t>ªì÷ë¿¿ëñýí ãàçðûí õýìæýý /ãà/</t>
  </si>
  <si>
    <t>Ãîâü-óãòààë</t>
  </si>
  <si>
    <t xml:space="preserve">ªëçèéò </t>
  </si>
  <si>
    <t>Ñàéõàí-îâîî</t>
  </si>
  <si>
    <t>Жижиг дунд үйлдвэрлэлийг дэмжих сан /мян.төг/</t>
  </si>
  <si>
    <t>Олгосон зээл</t>
  </si>
  <si>
    <t>Эргэн төлсөн дүн</t>
  </si>
  <si>
    <t>Зээлийн үйлдэгдэл</t>
  </si>
  <si>
    <t>Худалдаа үйлчилгээ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</si>
</sst>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* #,##0_₮_-;\-* #,##0_₮_-;_-* &quot;-&quot;_₮_-;_-@_-"/>
    <numFmt numFmtId="167" formatCode="_-* #,##0.00_₮_-;\-* #,##0.00_₮_-;_-* &quot;-&quot;??_₮_-;_-@_-"/>
    <numFmt numFmtId="168" formatCode="_(* #,##0.0_);_(* \(#,##0.0\);_(* &quot;-&quot;??_);_(@_)"/>
    <numFmt numFmtId="169" formatCode="#,##0;[Red]\-#,##0"/>
    <numFmt numFmtId="170" formatCode="0;[Red]0"/>
    <numFmt numFmtId="171" formatCode="[$-10409]###\ ###\ ##0"/>
    <numFmt numFmtId="172" formatCode="#,##0.0"/>
    <numFmt numFmtId="173" formatCode="0.000"/>
    <numFmt numFmtId="174" formatCode="#########.0"/>
    <numFmt numFmtId="175" formatCode="0.0000_)"/>
    <numFmt numFmtId="176" formatCode="0.0_)"/>
    <numFmt numFmtId="177" formatCode="0.0000"/>
    <numFmt numFmtId="178" formatCode="#\ ###.0"/>
    <numFmt numFmtId="179" formatCode="##########0.00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12"/>
      <name val="Arial Mon"/>
      <family val="2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9"/>
      <name val="Arial Mon"/>
      <family val="2"/>
    </font>
    <font>
      <sz val="8"/>
      <name val="Arial Mon"/>
      <family val="2"/>
    </font>
    <font>
      <sz val="11"/>
      <name val="Arial Mon"/>
      <family val="2"/>
    </font>
    <font>
      <sz val="10"/>
      <name val="Arial Mon"/>
      <family val="2"/>
    </font>
    <font>
      <b/>
      <sz val="8"/>
      <name val="Arial Mon"/>
      <family val="2"/>
    </font>
    <font>
      <sz val="10"/>
      <name val="Arial"/>
    </font>
    <font>
      <sz val="8"/>
      <name val="Arial"/>
      <family val="2"/>
    </font>
    <font>
      <sz val="9"/>
      <name val="Arial"/>
      <family val="2"/>
      <charset val="204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i/>
      <sz val="10"/>
      <name val="Dutch Mon"/>
    </font>
    <font>
      <i/>
      <sz val="10"/>
      <name val="Arial"/>
      <family val="2"/>
    </font>
    <font>
      <i/>
      <sz val="12"/>
      <name val="Arial Mon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sz val="11"/>
      <name val="Dutch Mon"/>
      <family val="2"/>
    </font>
    <font>
      <b/>
      <sz val="12"/>
      <name val="Arial Mon"/>
      <family val="2"/>
    </font>
    <font>
      <sz val="10"/>
      <color indexed="8"/>
      <name val="Arial Mon"/>
      <family val="2"/>
    </font>
    <font>
      <b/>
      <sz val="11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 Mon"/>
      <family val="2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8"/>
      <color rgb="FF000000"/>
      <name val="Arial Mon"/>
      <family val="2"/>
    </font>
    <font>
      <b/>
      <sz val="11"/>
      <color indexed="8"/>
      <name val="Arial Mon"/>
      <family val="2"/>
    </font>
    <font>
      <sz val="8"/>
      <color rgb="FF000000"/>
      <name val="Arial"/>
      <family val="2"/>
    </font>
    <font>
      <sz val="14"/>
      <name val="Arial Mon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color indexed="63"/>
      <name val="Arial Mon"/>
      <family val="2"/>
    </font>
    <font>
      <sz val="12"/>
      <color theme="1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i/>
      <vertAlign val="superscript"/>
      <sz val="10"/>
      <name val="Arial Mon"/>
      <family val="2"/>
    </font>
    <font>
      <sz val="10"/>
      <name val="Courier"/>
      <family val="1"/>
      <charset val="204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sz val="8"/>
      <color indexed="8"/>
      <name val="Arial Mon"/>
      <family val="2"/>
    </font>
    <font>
      <sz val="7"/>
      <name val="Arial Mon"/>
      <family val="2"/>
    </font>
    <font>
      <sz val="7"/>
      <color theme="1"/>
      <name val="Arial Mon"/>
      <family val="2"/>
    </font>
    <font>
      <sz val="10"/>
      <name val="Dutch Mon"/>
      <charset val="204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">
    <xf numFmtId="0" fontId="0" fillId="0" borderId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52" fillId="0" borderId="0"/>
    <xf numFmtId="175" fontId="59" fillId="0" borderId="0"/>
    <xf numFmtId="175" fontId="59" fillId="0" borderId="0"/>
  </cellStyleXfs>
  <cellXfs count="101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textRotation="90" wrapText="1"/>
    </xf>
    <xf numFmtId="164" fontId="11" fillId="0" borderId="2" xfId="0" applyNumberFormat="1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textRotation="90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9" fillId="0" borderId="6" xfId="0" applyFont="1" applyBorder="1"/>
    <xf numFmtId="0" fontId="12" fillId="0" borderId="0" xfId="0" applyFont="1"/>
    <xf numFmtId="14" fontId="9" fillId="0" borderId="0" xfId="0" applyNumberFormat="1" applyFont="1" applyAlignment="1">
      <alignment vertical="center" wrapText="1"/>
    </xf>
    <xf numFmtId="14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4" fillId="3" borderId="0" xfId="3" applyNumberFormat="1" applyFont="1" applyFill="1" applyBorder="1" applyAlignment="1" applyProtection="1">
      <alignment horizontal="right" vertical="center"/>
    </xf>
    <xf numFmtId="164" fontId="9" fillId="0" borderId="0" xfId="0" applyNumberFormat="1" applyFont="1"/>
    <xf numFmtId="0" fontId="9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64" fontId="15" fillId="0" borderId="0" xfId="3" applyNumberFormat="1" applyFont="1" applyBorder="1" applyAlignment="1" applyProtection="1">
      <alignment horizontal="right"/>
      <protection locked="0"/>
    </xf>
    <xf numFmtId="164" fontId="8" fillId="0" borderId="0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Fill="1" applyBorder="1" applyAlignment="1">
      <alignment vertical="center"/>
    </xf>
    <xf numFmtId="164" fontId="8" fillId="0" borderId="4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64" fontId="11" fillId="0" borderId="0" xfId="0" applyNumberFormat="1" applyFont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9" fillId="4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vertical="center"/>
    </xf>
    <xf numFmtId="164" fontId="17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1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1" fillId="2" borderId="0" xfId="0" applyFont="1" applyFill="1"/>
    <xf numFmtId="14" fontId="9" fillId="2" borderId="0" xfId="0" applyNumberFormat="1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/>
    <xf numFmtId="1" fontId="11" fillId="0" borderId="4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/>
    <xf numFmtId="0" fontId="11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2" fontId="11" fillId="0" borderId="4" xfId="0" applyNumberFormat="1" applyFont="1" applyFill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3" xfId="0" applyFont="1" applyBorder="1" applyAlignment="1"/>
    <xf numFmtId="2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0" xfId="0" applyNumberFormat="1" applyFont="1"/>
    <xf numFmtId="0" fontId="11" fillId="0" borderId="0" xfId="0" applyNumberFormat="1" applyFont="1" applyAlignment="1"/>
    <xf numFmtId="0" fontId="9" fillId="0" borderId="4" xfId="0" applyNumberFormat="1" applyFont="1" applyBorder="1" applyAlignment="1"/>
    <xf numFmtId="0" fontId="9" fillId="0" borderId="0" xfId="0" applyNumberFormat="1" applyFont="1" applyBorder="1" applyAlignment="1"/>
    <xf numFmtId="0" fontId="11" fillId="0" borderId="0" xfId="0" applyNumberFormat="1" applyFont="1" applyAlignment="1">
      <alignment vertical="center" wrapText="1"/>
    </xf>
    <xf numFmtId="0" fontId="9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/>
    </xf>
    <xf numFmtId="0" fontId="9" fillId="0" borderId="0" xfId="0" applyNumberFormat="1" applyFont="1" applyBorder="1"/>
    <xf numFmtId="0" fontId="9" fillId="0" borderId="4" xfId="0" applyNumberFormat="1" applyFont="1" applyBorder="1"/>
    <xf numFmtId="164" fontId="9" fillId="0" borderId="4" xfId="0" applyNumberFormat="1" applyFont="1" applyBorder="1"/>
    <xf numFmtId="0" fontId="23" fillId="0" borderId="0" xfId="0" applyFont="1"/>
    <xf numFmtId="0" fontId="23" fillId="0" borderId="0" xfId="0" applyFont="1" applyBorder="1"/>
    <xf numFmtId="1" fontId="24" fillId="2" borderId="1" xfId="0" applyNumberFormat="1" applyFont="1" applyFill="1" applyBorder="1" applyAlignment="1">
      <alignment vertical="center"/>
    </xf>
    <xf numFmtId="165" fontId="23" fillId="0" borderId="1" xfId="2" applyNumberFormat="1" applyFont="1" applyBorder="1" applyAlignment="1">
      <alignment horizontal="center"/>
    </xf>
    <xf numFmtId="166" fontId="23" fillId="0" borderId="1" xfId="2" applyNumberFormat="1" applyFont="1" applyBorder="1" applyAlignment="1">
      <alignment horizontal="center"/>
    </xf>
    <xf numFmtId="166" fontId="23" fillId="0" borderId="0" xfId="2" applyNumberFormat="1" applyFont="1" applyBorder="1" applyAlignment="1">
      <alignment horizontal="center"/>
    </xf>
    <xf numFmtId="166" fontId="23" fillId="0" borderId="0" xfId="0" applyNumberFormat="1" applyFont="1" applyBorder="1"/>
    <xf numFmtId="0" fontId="23" fillId="0" borderId="1" xfId="0" applyFont="1" applyBorder="1" applyAlignment="1">
      <alignment horizontal="center"/>
    </xf>
    <xf numFmtId="165" fontId="25" fillId="0" borderId="1" xfId="2" applyNumberFormat="1" applyFon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23" fillId="0" borderId="0" xfId="0" applyNumberFormat="1" applyFont="1"/>
    <xf numFmtId="165" fontId="23" fillId="0" borderId="0" xfId="0" applyNumberFormat="1" applyFont="1" applyBorder="1"/>
    <xf numFmtId="165" fontId="23" fillId="0" borderId="0" xfId="0" applyNumberFormat="1" applyFont="1"/>
    <xf numFmtId="167" fontId="23" fillId="0" borderId="0" xfId="0" applyNumberFormat="1" applyFont="1"/>
    <xf numFmtId="0" fontId="26" fillId="0" borderId="0" xfId="0" applyFont="1"/>
    <xf numFmtId="168" fontId="26" fillId="0" borderId="0" xfId="2" applyNumberFormat="1" applyFont="1"/>
    <xf numFmtId="0" fontId="26" fillId="0" borderId="0" xfId="0" applyFont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" fontId="27" fillId="2" borderId="0" xfId="0" applyNumberFormat="1" applyFont="1" applyFill="1" applyBorder="1" applyAlignment="1">
      <alignment vertical="center"/>
    </xf>
    <xf numFmtId="0" fontId="26" fillId="0" borderId="0" xfId="2" applyNumberFormat="1" applyFont="1" applyFill="1" applyAlignment="1">
      <alignment horizontal="center"/>
    </xf>
    <xf numFmtId="165" fontId="26" fillId="0" borderId="0" xfId="2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26" fillId="0" borderId="0" xfId="0" applyNumberFormat="1" applyFont="1" applyFill="1" applyAlignment="1">
      <alignment horizontal="center"/>
    </xf>
    <xf numFmtId="165" fontId="26" fillId="0" borderId="0" xfId="2" applyNumberFormat="1" applyFont="1"/>
    <xf numFmtId="1" fontId="27" fillId="0" borderId="0" xfId="0" applyNumberFormat="1" applyFont="1" applyFill="1" applyBorder="1" applyAlignment="1">
      <alignment vertical="center"/>
    </xf>
    <xf numFmtId="165" fontId="26" fillId="0" borderId="0" xfId="2" applyNumberFormat="1" applyFont="1" applyFill="1"/>
    <xf numFmtId="168" fontId="26" fillId="0" borderId="0" xfId="2" applyNumberFormat="1" applyFont="1" applyFill="1"/>
    <xf numFmtId="0" fontId="26" fillId="0" borderId="0" xfId="0" applyFont="1" applyFill="1"/>
    <xf numFmtId="1" fontId="27" fillId="2" borderId="6" xfId="0" applyNumberFormat="1" applyFont="1" applyFill="1" applyBorder="1" applyAlignment="1">
      <alignment horizontal="center"/>
    </xf>
    <xf numFmtId="0" fontId="28" fillId="0" borderId="6" xfId="2" applyNumberFormat="1" applyFont="1" applyBorder="1" applyAlignment="1">
      <alignment horizontal="center"/>
    </xf>
    <xf numFmtId="164" fontId="28" fillId="0" borderId="6" xfId="0" applyNumberFormat="1" applyFont="1" applyBorder="1" applyAlignment="1">
      <alignment horizontal="center"/>
    </xf>
    <xf numFmtId="164" fontId="28" fillId="0" borderId="6" xfId="0" applyNumberFormat="1" applyFont="1" applyFill="1" applyBorder="1" applyAlignment="1">
      <alignment horizont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" fontId="24" fillId="0" borderId="3" xfId="0" applyNumberFormat="1" applyFont="1" applyFill="1" applyBorder="1" applyAlignment="1">
      <alignment vertical="center"/>
    </xf>
    <xf numFmtId="0" fontId="23" fillId="0" borderId="3" xfId="0" applyNumberFormat="1" applyFont="1" applyFill="1" applyBorder="1" applyAlignment="1">
      <alignment horizontal="center"/>
    </xf>
    <xf numFmtId="0" fontId="23" fillId="0" borderId="3" xfId="2" applyNumberFormat="1" applyFont="1" applyFill="1" applyBorder="1" applyAlignment="1">
      <alignment horizontal="center"/>
    </xf>
    <xf numFmtId="0" fontId="23" fillId="0" borderId="0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horizontal="center"/>
    </xf>
    <xf numFmtId="166" fontId="25" fillId="0" borderId="0" xfId="2" applyNumberFormat="1" applyFont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3" fillId="0" borderId="4" xfId="2" applyNumberFormat="1" applyFont="1" applyFill="1" applyBorder="1" applyAlignment="1">
      <alignment horizontal="center"/>
    </xf>
    <xf numFmtId="1" fontId="24" fillId="2" borderId="6" xfId="0" applyNumberFormat="1" applyFont="1" applyFill="1" applyBorder="1" applyAlignment="1">
      <alignment horizontal="center" vertical="center"/>
    </xf>
    <xf numFmtId="0" fontId="23" fillId="0" borderId="6" xfId="2" applyNumberFormat="1" applyFont="1" applyBorder="1" applyAlignment="1">
      <alignment horizontal="center"/>
    </xf>
    <xf numFmtId="0" fontId="23" fillId="0" borderId="6" xfId="2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textRotation="90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169" fontId="11" fillId="0" borderId="3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169" fontId="11" fillId="0" borderId="3" xfId="0" applyNumberFormat="1" applyFont="1" applyBorder="1"/>
    <xf numFmtId="169" fontId="11" fillId="0" borderId="3" xfId="0" applyNumberFormat="1" applyFont="1" applyFill="1" applyBorder="1"/>
    <xf numFmtId="0" fontId="9" fillId="0" borderId="0" xfId="0" applyFont="1" applyBorder="1" applyAlignment="1">
      <alignment horizontal="left" vertical="center"/>
    </xf>
    <xf numFmtId="169" fontId="11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69" fontId="11" fillId="0" borderId="0" xfId="0" applyNumberFormat="1" applyFont="1" applyBorder="1"/>
    <xf numFmtId="169" fontId="11" fillId="0" borderId="0" xfId="0" applyNumberFormat="1" applyFont="1" applyFill="1" applyBorder="1"/>
    <xf numFmtId="0" fontId="9" fillId="0" borderId="6" xfId="0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" fontId="11" fillId="2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/>
    </xf>
    <xf numFmtId="164" fontId="11" fillId="0" borderId="0" xfId="0" applyNumberFormat="1" applyFont="1"/>
    <xf numFmtId="164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4" fontId="11" fillId="0" borderId="16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164" fontId="1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164" fontId="29" fillId="0" borderId="0" xfId="0" applyNumberFormat="1" applyFont="1" applyBorder="1" applyAlignment="1">
      <alignment vertical="center"/>
    </xf>
    <xf numFmtId="164" fontId="29" fillId="0" borderId="0" xfId="0" applyNumberFormat="1" applyFont="1" applyAlignment="1">
      <alignment vertical="center"/>
    </xf>
    <xf numFmtId="0" fontId="29" fillId="0" borderId="0" xfId="0" applyFont="1" applyFill="1" applyBorder="1" applyAlignment="1">
      <alignment vertical="center"/>
    </xf>
    <xf numFmtId="164" fontId="29" fillId="0" borderId="0" xfId="0" applyNumberFormat="1" applyFont="1" applyFill="1" applyBorder="1" applyAlignment="1">
      <alignment vertical="center"/>
    </xf>
    <xf numFmtId="0" fontId="29" fillId="0" borderId="4" xfId="0" applyFont="1" applyBorder="1" applyAlignment="1">
      <alignment vertical="center"/>
    </xf>
    <xf numFmtId="164" fontId="29" fillId="0" borderId="4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" fontId="31" fillId="0" borderId="0" xfId="0" applyNumberFormat="1" applyFont="1"/>
    <xf numFmtId="1" fontId="10" fillId="2" borderId="0" xfId="0" applyNumberFormat="1" applyFont="1" applyFill="1"/>
    <xf numFmtId="1" fontId="31" fillId="0" borderId="0" xfId="0" applyNumberFormat="1" applyFont="1" applyAlignment="1">
      <alignment horizontal="center" vertical="center" textRotation="90" wrapText="1"/>
    </xf>
    <xf numFmtId="1" fontId="31" fillId="0" borderId="0" xfId="0" applyNumberFormat="1" applyFont="1" applyAlignment="1">
      <alignment horizontal="center"/>
    </xf>
    <xf numFmtId="1" fontId="10" fillId="2" borderId="3" xfId="0" applyNumberFormat="1" applyFont="1" applyFill="1" applyBorder="1" applyAlignment="1">
      <alignment vertical="center"/>
    </xf>
    <xf numFmtId="0" fontId="26" fillId="0" borderId="0" xfId="0" applyNumberFormat="1" applyFont="1" applyAlignment="1">
      <alignment horizontal="center"/>
    </xf>
    <xf numFmtId="0" fontId="10" fillId="2" borderId="3" xfId="3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1" fontId="10" fillId="2" borderId="0" xfId="0" applyNumberFormat="1" applyFont="1" applyFill="1" applyBorder="1" applyAlignment="1">
      <alignment vertical="center"/>
    </xf>
    <xf numFmtId="0" fontId="10" fillId="2" borderId="0" xfId="3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/>
    </xf>
    <xf numFmtId="1" fontId="10" fillId="0" borderId="0" xfId="0" applyNumberFormat="1" applyFont="1"/>
    <xf numFmtId="0" fontId="26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4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Fill="1" applyBorder="1" applyAlignment="1">
      <alignment vertical="center" wrapText="1"/>
    </xf>
    <xf numFmtId="0" fontId="24" fillId="0" borderId="0" xfId="0" applyFont="1" applyBorder="1"/>
    <xf numFmtId="0" fontId="8" fillId="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34" fillId="0" borderId="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1" fillId="0" borderId="0" xfId="0" applyNumberFormat="1" applyFont="1" applyAlignment="1">
      <alignment horizontal="center"/>
    </xf>
    <xf numFmtId="0" fontId="16" fillId="0" borderId="0" xfId="0" applyNumberFormat="1" applyFont="1"/>
    <xf numFmtId="0" fontId="11" fillId="0" borderId="5" xfId="0" applyNumberFormat="1" applyFont="1" applyBorder="1" applyAlignment="1">
      <alignment horizontal="center"/>
    </xf>
    <xf numFmtId="0" fontId="11" fillId="0" borderId="5" xfId="0" applyNumberFormat="1" applyFont="1" applyBorder="1"/>
    <xf numFmtId="0" fontId="11" fillId="0" borderId="11" xfId="0" applyNumberFormat="1" applyFont="1" applyBorder="1"/>
    <xf numFmtId="0" fontId="11" fillId="0" borderId="3" xfId="0" applyNumberFormat="1" applyFont="1" applyBorder="1"/>
    <xf numFmtId="0" fontId="11" fillId="0" borderId="7" xfId="0" applyNumberFormat="1" applyFont="1" applyBorder="1"/>
    <xf numFmtId="0" fontId="11" fillId="0" borderId="6" xfId="0" applyNumberFormat="1" applyFont="1" applyBorder="1"/>
    <xf numFmtId="0" fontId="11" fillId="0" borderId="16" xfId="0" applyNumberFormat="1" applyFont="1" applyBorder="1" applyAlignment="1">
      <alignment horizontal="center"/>
    </xf>
    <xf numFmtId="0" fontId="11" fillId="0" borderId="0" xfId="0" applyNumberFormat="1" applyFont="1" applyBorder="1"/>
    <xf numFmtId="0" fontId="11" fillId="0" borderId="15" xfId="0" applyNumberFormat="1" applyFont="1" applyBorder="1"/>
    <xf numFmtId="0" fontId="11" fillId="0" borderId="16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vertical="center"/>
    </xf>
    <xf numFmtId="0" fontId="11" fillId="0" borderId="14" xfId="0" applyNumberFormat="1" applyFont="1" applyBorder="1" applyAlignment="1">
      <alignment vertical="center"/>
    </xf>
    <xf numFmtId="0" fontId="11" fillId="0" borderId="4" xfId="0" applyNumberFormat="1" applyFont="1" applyBorder="1" applyAlignment="1">
      <alignment vertical="center"/>
    </xf>
    <xf numFmtId="0" fontId="11" fillId="0" borderId="9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6" xfId="0" applyNumberFormat="1" applyFont="1" applyFill="1" applyBorder="1" applyAlignment="1">
      <alignment horizontal="center" vertical="center"/>
    </xf>
    <xf numFmtId="0" fontId="6" fillId="0" borderId="0" xfId="0" applyNumberFormat="1" applyFont="1"/>
    <xf numFmtId="0" fontId="10" fillId="0" borderId="0" xfId="0" applyNumberFormat="1" applyFont="1" applyFill="1"/>
    <xf numFmtId="0" fontId="6" fillId="0" borderId="0" xfId="0" applyNumberFormat="1" applyFont="1" applyFill="1"/>
    <xf numFmtId="0" fontId="6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29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169" fontId="29" fillId="0" borderId="6" xfId="0" applyNumberFormat="1" applyFont="1" applyBorder="1"/>
    <xf numFmtId="164" fontId="29" fillId="0" borderId="6" xfId="0" applyNumberFormat="1" applyFont="1" applyBorder="1"/>
    <xf numFmtId="0" fontId="29" fillId="0" borderId="3" xfId="0" applyNumberFormat="1" applyFont="1" applyFill="1" applyBorder="1"/>
    <xf numFmtId="164" fontId="29" fillId="0" borderId="3" xfId="0" applyNumberFormat="1" applyFont="1" applyBorder="1"/>
    <xf numFmtId="164" fontId="29" fillId="0" borderId="8" xfId="0" applyNumberFormat="1" applyFont="1" applyBorder="1"/>
    <xf numFmtId="0" fontId="29" fillId="0" borderId="5" xfId="0" applyNumberFormat="1" applyFont="1" applyFill="1" applyBorder="1" applyAlignment="1">
      <alignment horizontal="left" wrapText="1"/>
    </xf>
    <xf numFmtId="169" fontId="29" fillId="0" borderId="0" xfId="0" applyNumberFormat="1" applyFont="1" applyBorder="1"/>
    <xf numFmtId="164" fontId="29" fillId="0" borderId="0" xfId="0" applyNumberFormat="1" applyFont="1" applyBorder="1"/>
    <xf numFmtId="164" fontId="6" fillId="0" borderId="0" xfId="0" applyNumberFormat="1" applyFont="1"/>
    <xf numFmtId="0" fontId="29" fillId="0" borderId="16" xfId="0" applyNumberFormat="1" applyFont="1" applyFill="1" applyBorder="1" applyAlignment="1">
      <alignment horizontal="left" wrapText="1"/>
    </xf>
    <xf numFmtId="0" fontId="29" fillId="0" borderId="0" xfId="0" applyNumberFormat="1" applyFont="1" applyFill="1" applyBorder="1"/>
    <xf numFmtId="0" fontId="29" fillId="0" borderId="16" xfId="0" applyNumberFormat="1" applyFont="1" applyFill="1" applyBorder="1" applyAlignment="1">
      <alignment horizontal="left"/>
    </xf>
    <xf numFmtId="0" fontId="29" fillId="0" borderId="13" xfId="0" applyNumberFormat="1" applyFont="1" applyBorder="1" applyAlignment="1">
      <alignment horizontal="left" wrapText="1"/>
    </xf>
    <xf numFmtId="0" fontId="29" fillId="0" borderId="4" xfId="0" applyNumberFormat="1" applyFont="1" applyFill="1" applyBorder="1"/>
    <xf numFmtId="164" fontId="29" fillId="0" borderId="4" xfId="0" applyNumberFormat="1" applyFont="1" applyBorder="1"/>
    <xf numFmtId="0" fontId="11" fillId="0" borderId="4" xfId="0" applyNumberFormat="1" applyFont="1" applyFill="1" applyBorder="1"/>
    <xf numFmtId="164" fontId="29" fillId="0" borderId="4" xfId="0" applyNumberFormat="1" applyFont="1" applyFill="1" applyBorder="1"/>
    <xf numFmtId="170" fontId="11" fillId="0" borderId="1" xfId="0" applyNumberFormat="1" applyFont="1" applyBorder="1" applyAlignment="1">
      <alignment horizontal="center" vertical="center"/>
    </xf>
    <xf numFmtId="1" fontId="11" fillId="2" borderId="3" xfId="0" applyNumberFormat="1" applyFont="1" applyFill="1" applyBorder="1" applyAlignment="1">
      <alignment vertical="center"/>
    </xf>
    <xf numFmtId="1" fontId="11" fillId="2" borderId="0" xfId="0" applyNumberFormat="1" applyFont="1" applyFill="1" applyBorder="1" applyAlignment="1">
      <alignment vertical="center"/>
    </xf>
    <xf numFmtId="1" fontId="11" fillId="2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0" fontId="37" fillId="0" borderId="1" xfId="0" applyFont="1" applyBorder="1" applyAlignment="1">
      <alignment horizontal="center" vertical="center" wrapText="1"/>
    </xf>
    <xf numFmtId="0" fontId="41" fillId="0" borderId="0" xfId="0" applyFont="1"/>
    <xf numFmtId="0" fontId="42" fillId="2" borderId="1" xfId="0" applyFont="1" applyFill="1" applyBorder="1" applyAlignment="1">
      <alignment horizontal="center" vertical="center"/>
    </xf>
    <xf numFmtId="164" fontId="42" fillId="2" borderId="1" xfId="0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42" fillId="0" borderId="1" xfId="0" applyFont="1" applyBorder="1" applyAlignment="1">
      <alignment horizontal="center" vertical="center"/>
    </xf>
    <xf numFmtId="164" fontId="42" fillId="0" borderId="1" xfId="0" applyNumberFormat="1" applyFont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0" fontId="41" fillId="0" borderId="0" xfId="0" applyFont="1" applyBorder="1"/>
    <xf numFmtId="0" fontId="41" fillId="0" borderId="0" xfId="0" applyFont="1" applyBorder="1" applyAlignment="1">
      <alignment horizontal="center"/>
    </xf>
    <xf numFmtId="0" fontId="43" fillId="0" borderId="0" xfId="0" applyFont="1" applyBorder="1" applyAlignment="1">
      <alignment horizontal="right" wrapText="1"/>
    </xf>
    <xf numFmtId="0" fontId="43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/>
    </xf>
    <xf numFmtId="0" fontId="44" fillId="0" borderId="0" xfId="0" applyFont="1" applyBorder="1"/>
    <xf numFmtId="0" fontId="37" fillId="0" borderId="1" xfId="0" applyFont="1" applyBorder="1" applyAlignment="1">
      <alignment horizontal="left" vertical="center" wrapText="1"/>
    </xf>
    <xf numFmtId="0" fontId="42" fillId="0" borderId="1" xfId="0" applyNumberFormat="1" applyFont="1" applyBorder="1" applyAlignment="1">
      <alignment horizontal="center" vertical="center"/>
    </xf>
    <xf numFmtId="164" fontId="42" fillId="0" borderId="1" xfId="2" applyNumberFormat="1" applyFont="1" applyBorder="1" applyAlignment="1">
      <alignment horizontal="center" vertical="center"/>
    </xf>
    <xf numFmtId="0" fontId="43" fillId="0" borderId="0" xfId="0" applyFont="1" applyBorder="1"/>
    <xf numFmtId="0" fontId="41" fillId="5" borderId="0" xfId="0" applyFont="1" applyFill="1" applyBorder="1"/>
    <xf numFmtId="0" fontId="43" fillId="5" borderId="0" xfId="0" applyFont="1" applyFill="1" applyBorder="1" applyAlignment="1">
      <alignment horizontal="right" wrapText="1"/>
    </xf>
    <xf numFmtId="0" fontId="43" fillId="5" borderId="0" xfId="0" applyFont="1" applyFill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Fill="1"/>
    <xf numFmtId="0" fontId="0" fillId="0" borderId="0" xfId="0" applyBorder="1"/>
    <xf numFmtId="0" fontId="9" fillId="4" borderId="0" xfId="0" applyFont="1" applyFill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171" fontId="4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1" fontId="0" fillId="0" borderId="0" xfId="0" applyNumberFormat="1" applyBorder="1"/>
    <xf numFmtId="1" fontId="0" fillId="0" borderId="0" xfId="0" applyNumberFormat="1"/>
    <xf numFmtId="0" fontId="9" fillId="0" borderId="1" xfId="4" applyNumberFormat="1" applyFont="1" applyFill="1" applyBorder="1" applyAlignment="1">
      <alignment horizontal="center" vertical="center" wrapText="1" readingOrder="1"/>
    </xf>
    <xf numFmtId="0" fontId="9" fillId="0" borderId="1" xfId="5" applyNumberFormat="1" applyFont="1" applyFill="1" applyBorder="1" applyAlignment="1">
      <alignment horizontal="center" vertical="center" wrapText="1" readingOrder="1"/>
    </xf>
    <xf numFmtId="0" fontId="9" fillId="0" borderId="1" xfId="6" applyNumberFormat="1" applyFont="1" applyFill="1" applyBorder="1" applyAlignment="1">
      <alignment horizontal="center" vertical="center" wrapText="1" readingOrder="1"/>
    </xf>
    <xf numFmtId="0" fontId="9" fillId="0" borderId="1" xfId="7" applyNumberFormat="1" applyFont="1" applyFill="1" applyBorder="1" applyAlignment="1">
      <alignment horizontal="center" vertical="center" wrapText="1" readingOrder="1"/>
    </xf>
    <xf numFmtId="0" fontId="9" fillId="0" borderId="1" xfId="8" applyNumberFormat="1" applyFont="1" applyFill="1" applyBorder="1" applyAlignment="1">
      <alignment horizontal="center" vertical="center" wrapText="1" readingOrder="1"/>
    </xf>
    <xf numFmtId="0" fontId="9" fillId="0" borderId="1" xfId="9" applyNumberFormat="1" applyFont="1" applyFill="1" applyBorder="1" applyAlignment="1">
      <alignment horizontal="center" vertical="center" wrapText="1" readingOrder="1"/>
    </xf>
    <xf numFmtId="0" fontId="9" fillId="0" borderId="1" xfId="10" applyNumberFormat="1" applyFont="1" applyFill="1" applyBorder="1" applyAlignment="1">
      <alignment horizontal="center" vertical="center" wrapText="1" readingOrder="1"/>
    </xf>
    <xf numFmtId="0" fontId="9" fillId="0" borderId="1" xfId="11" applyNumberFormat="1" applyFont="1" applyFill="1" applyBorder="1" applyAlignment="1">
      <alignment horizontal="center" vertical="center" wrapText="1" readingOrder="1"/>
    </xf>
    <xf numFmtId="0" fontId="9" fillId="0" borderId="1" xfId="12" applyNumberFormat="1" applyFont="1" applyFill="1" applyBorder="1" applyAlignment="1">
      <alignment horizontal="center" vertical="center" wrapText="1" readingOrder="1"/>
    </xf>
    <xf numFmtId="1" fontId="11" fillId="0" borderId="0" xfId="0" applyNumberFormat="1" applyFont="1" applyBorder="1"/>
    <xf numFmtId="0" fontId="9" fillId="4" borderId="1" xfId="0" applyFont="1" applyFill="1" applyBorder="1" applyAlignment="1">
      <alignment horizontal="center" vertical="center" textRotation="90" wrapText="1"/>
    </xf>
    <xf numFmtId="0" fontId="9" fillId="0" borderId="1" xfId="13" applyNumberFormat="1" applyFont="1" applyFill="1" applyBorder="1" applyAlignment="1">
      <alignment horizontal="center" vertical="center" wrapText="1" readingOrder="1"/>
    </xf>
    <xf numFmtId="164" fontId="11" fillId="0" borderId="0" xfId="0" applyNumberFormat="1" applyFont="1" applyBorder="1"/>
    <xf numFmtId="0" fontId="9" fillId="0" borderId="1" xfId="14" applyNumberFormat="1" applyFont="1" applyFill="1" applyBorder="1" applyAlignment="1">
      <alignment horizontal="center" vertical="center" wrapText="1" readingOrder="1"/>
    </xf>
    <xf numFmtId="164" fontId="49" fillId="6" borderId="0" xfId="0" applyNumberFormat="1" applyFont="1" applyFill="1" applyAlignment="1">
      <alignment horizontal="center"/>
    </xf>
    <xf numFmtId="0" fontId="9" fillId="0" borderId="1" xfId="15" applyNumberFormat="1" applyFont="1" applyFill="1" applyBorder="1" applyAlignment="1">
      <alignment horizontal="center" vertical="center" wrapText="1" readingOrder="1"/>
    </xf>
    <xf numFmtId="171" fontId="50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/>
    <xf numFmtId="0" fontId="9" fillId="0" borderId="1" xfId="16" applyNumberFormat="1" applyFont="1" applyFill="1" applyBorder="1" applyAlignment="1">
      <alignment horizontal="center" vertical="center" wrapText="1" readingOrder="1"/>
    </xf>
    <xf numFmtId="168" fontId="11" fillId="0" borderId="0" xfId="2" applyNumberFormat="1" applyFont="1"/>
    <xf numFmtId="0" fontId="9" fillId="4" borderId="4" xfId="0" applyFont="1" applyFill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0" fontId="11" fillId="0" borderId="0" xfId="0" applyFont="1" applyAlignment="1"/>
    <xf numFmtId="0" fontId="0" fillId="0" borderId="0" xfId="0" applyAlignment="1"/>
    <xf numFmtId="0" fontId="51" fillId="0" borderId="0" xfId="0" applyFont="1" applyAlignment="1"/>
    <xf numFmtId="0" fontId="4" fillId="0" borderId="0" xfId="0" applyFont="1" applyAlignment="1"/>
    <xf numFmtId="14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53" fillId="0" borderId="17" xfId="17" applyFont="1" applyFill="1" applyBorder="1" applyAlignment="1">
      <alignment horizontal="right" wrapText="1"/>
    </xf>
    <xf numFmtId="172" fontId="11" fillId="0" borderId="1" xfId="9" applyNumberFormat="1" applyFont="1" applyFill="1" applyBorder="1" applyAlignment="1">
      <alignment horizontal="center" vertical="center"/>
    </xf>
    <xf numFmtId="0" fontId="53" fillId="0" borderId="18" xfId="17" applyFont="1" applyFill="1" applyBorder="1" applyAlignment="1">
      <alignment horizontal="right" wrapText="1"/>
    </xf>
    <xf numFmtId="0" fontId="9" fillId="0" borderId="0" xfId="0" applyFont="1" applyFill="1" applyAlignment="1">
      <alignment horizontal="center"/>
    </xf>
    <xf numFmtId="0" fontId="34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1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/>
    <xf numFmtId="49" fontId="29" fillId="0" borderId="1" xfId="0" applyNumberFormat="1" applyFont="1" applyBorder="1"/>
    <xf numFmtId="173" fontId="29" fillId="0" borderId="1" xfId="0" applyNumberFormat="1" applyFont="1" applyBorder="1"/>
    <xf numFmtId="0" fontId="29" fillId="0" borderId="1" xfId="0" applyFont="1" applyBorder="1"/>
    <xf numFmtId="164" fontId="29" fillId="0" borderId="1" xfId="0" applyNumberFormat="1" applyFont="1" applyBorder="1"/>
    <xf numFmtId="0" fontId="29" fillId="0" borderId="1" xfId="0" applyFont="1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1" fillId="0" borderId="0" xfId="5"/>
    <xf numFmtId="164" fontId="0" fillId="2" borderId="0" xfId="0" applyNumberFormat="1" applyFill="1" applyBorder="1"/>
    <xf numFmtId="0" fontId="0" fillId="2" borderId="0" xfId="0" applyFill="1" applyBorder="1"/>
    <xf numFmtId="0" fontId="57" fillId="0" borderId="0" xfId="0" applyFont="1"/>
    <xf numFmtId="164" fontId="8" fillId="2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justify"/>
    </xf>
    <xf numFmtId="0" fontId="19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56" fillId="0" borderId="0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/>
    </xf>
    <xf numFmtId="0" fontId="11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11" fillId="0" borderId="3" xfId="0" applyFont="1" applyBorder="1"/>
    <xf numFmtId="0" fontId="18" fillId="0" borderId="3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0" fillId="7" borderId="0" xfId="0" applyFill="1" applyBorder="1"/>
    <xf numFmtId="0" fontId="23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3" fillId="0" borderId="1" xfId="0" applyFont="1" applyBorder="1" applyAlignment="1">
      <alignment horizontal="left" wrapText="1"/>
    </xf>
    <xf numFmtId="164" fontId="23" fillId="0" borderId="1" xfId="0" applyNumberFormat="1" applyFont="1" applyBorder="1" applyAlignment="1">
      <alignment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/>
    </xf>
    <xf numFmtId="0" fontId="25" fillId="0" borderId="1" xfId="0" applyFont="1" applyBorder="1" applyAlignment="1">
      <alignment horizontal="left" wrapText="1"/>
    </xf>
    <xf numFmtId="164" fontId="25" fillId="0" borderId="1" xfId="0" applyNumberFormat="1" applyFont="1" applyBorder="1" applyAlignment="1">
      <alignment vertical="center" wrapText="1"/>
    </xf>
    <xf numFmtId="0" fontId="23" fillId="0" borderId="1" xfId="0" applyFont="1" applyBorder="1"/>
    <xf numFmtId="0" fontId="25" fillId="0" borderId="1" xfId="0" applyFont="1" applyBorder="1" applyAlignment="1">
      <alignment wrapText="1"/>
    </xf>
    <xf numFmtId="164" fontId="25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74" fontId="10" fillId="0" borderId="3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49" fontId="16" fillId="8" borderId="0" xfId="0" applyNumberFormat="1" applyFont="1" applyFill="1" applyBorder="1" applyAlignment="1">
      <alignment horizontal="center" vertical="center"/>
    </xf>
    <xf numFmtId="49" fontId="16" fillId="8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176" fontId="60" fillId="0" borderId="0" xfId="0" applyNumberFormat="1" applyFont="1" applyFill="1" applyBorder="1"/>
    <xf numFmtId="177" fontId="9" fillId="0" borderId="0" xfId="0" applyNumberFormat="1" applyFont="1" applyFill="1" applyBorder="1"/>
    <xf numFmtId="178" fontId="61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178" fontId="16" fillId="0" borderId="0" xfId="0" applyNumberFormat="1" applyFont="1" applyFill="1" applyBorder="1" applyAlignment="1">
      <alignment horizontal="right"/>
    </xf>
    <xf numFmtId="178" fontId="11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/>
    </xf>
    <xf numFmtId="0" fontId="62" fillId="0" borderId="0" xfId="0" applyFont="1" applyFill="1" applyBorder="1"/>
    <xf numFmtId="0" fontId="19" fillId="0" borderId="0" xfId="0" applyFont="1" applyFill="1" applyBorder="1"/>
    <xf numFmtId="178" fontId="11" fillId="0" borderId="0" xfId="0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62" fillId="0" borderId="4" xfId="0" applyFont="1" applyFill="1" applyBorder="1"/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/>
    <xf numFmtId="0" fontId="19" fillId="0" borderId="4" xfId="0" applyFont="1" applyFill="1" applyBorder="1" applyAlignment="1">
      <alignment wrapText="1"/>
    </xf>
    <xf numFmtId="0" fontId="19" fillId="0" borderId="4" xfId="0" applyFont="1" applyFill="1" applyBorder="1"/>
    <xf numFmtId="177" fontId="9" fillId="0" borderId="4" xfId="0" applyNumberFormat="1" applyFont="1" applyFill="1" applyBorder="1"/>
    <xf numFmtId="178" fontId="11" fillId="0" borderId="4" xfId="0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center"/>
    </xf>
    <xf numFmtId="49" fontId="16" fillId="8" borderId="3" xfId="0" applyNumberFormat="1" applyFont="1" applyFill="1" applyBorder="1" applyAlignment="1">
      <alignment horizontal="center" vertical="center"/>
    </xf>
    <xf numFmtId="49" fontId="16" fillId="8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63" fillId="0" borderId="0" xfId="1" applyFont="1" applyFill="1" applyBorder="1"/>
    <xf numFmtId="0" fontId="9" fillId="0" borderId="0" xfId="1" applyFont="1" applyFill="1" applyBorder="1" applyAlignment="1"/>
    <xf numFmtId="0" fontId="9" fillId="0" borderId="0" xfId="1" applyFont="1" applyFill="1" applyBorder="1"/>
    <xf numFmtId="0" fontId="9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wrapText="1"/>
    </xf>
    <xf numFmtId="178" fontId="11" fillId="0" borderId="0" xfId="1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center" wrapText="1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19" fillId="0" borderId="4" xfId="0" applyFont="1" applyFill="1" applyBorder="1" applyAlignment="1">
      <alignment horizontal="left" wrapText="1"/>
    </xf>
    <xf numFmtId="0" fontId="45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left" vertical="center" wrapText="1"/>
    </xf>
    <xf numFmtId="164" fontId="64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/>
    </xf>
    <xf numFmtId="1" fontId="64" fillId="0" borderId="1" xfId="0" applyNumberFormat="1" applyFont="1" applyFill="1" applyBorder="1" applyAlignment="1">
      <alignment horizontal="center" vertical="center"/>
    </xf>
    <xf numFmtId="0" fontId="6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wrapText="1"/>
    </xf>
    <xf numFmtId="168" fontId="9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68" fontId="9" fillId="0" borderId="1" xfId="2" applyNumberFormat="1" applyFont="1" applyFill="1" applyBorder="1" applyAlignment="1">
      <alignment vertical="center"/>
    </xf>
    <xf numFmtId="168" fontId="65" fillId="0" borderId="1" xfId="2" applyNumberFormat="1" applyFont="1" applyFill="1" applyBorder="1" applyAlignment="1">
      <alignment vertical="center"/>
    </xf>
    <xf numFmtId="168" fontId="9" fillId="0" borderId="1" xfId="2" applyNumberFormat="1" applyFont="1" applyBorder="1" applyAlignment="1">
      <alignment vertical="center"/>
    </xf>
    <xf numFmtId="168" fontId="65" fillId="0" borderId="1" xfId="2" applyNumberFormat="1" applyFont="1" applyBorder="1" applyAlignment="1">
      <alignment vertical="center"/>
    </xf>
    <xf numFmtId="168" fontId="37" fillId="0" borderId="1" xfId="2" applyNumberFormat="1" applyFont="1" applyBorder="1" applyAlignment="1">
      <alignment vertical="center"/>
    </xf>
    <xf numFmtId="168" fontId="66" fillId="0" borderId="1" xfId="2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16" fontId="11" fillId="2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67" fillId="4" borderId="0" xfId="0" applyFont="1" applyFill="1"/>
    <xf numFmtId="0" fontId="11" fillId="4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 vertical="center" textRotation="90" wrapText="1"/>
    </xf>
    <xf numFmtId="0" fontId="67" fillId="4" borderId="0" xfId="0" applyFont="1" applyFill="1" applyBorder="1"/>
    <xf numFmtId="0" fontId="11" fillId="4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/>
    </xf>
    <xf numFmtId="0" fontId="67" fillId="4" borderId="0" xfId="0" applyFont="1" applyFill="1" applyAlignment="1">
      <alignment vertical="center"/>
    </xf>
    <xf numFmtId="0" fontId="67" fillId="0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/>
    </xf>
    <xf numFmtId="164" fontId="67" fillId="4" borderId="0" xfId="0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29" fillId="0" borderId="3" xfId="0" applyFont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69" fillId="0" borderId="0" xfId="0" applyFont="1"/>
    <xf numFmtId="14" fontId="69" fillId="0" borderId="0" xfId="0" applyNumberFormat="1" applyFont="1"/>
    <xf numFmtId="0" fontId="69" fillId="0" borderId="4" xfId="0" applyFont="1" applyBorder="1" applyAlignment="1">
      <alignment horizontal="center" vertical="center" wrapText="1"/>
    </xf>
    <xf numFmtId="0" fontId="69" fillId="0" borderId="8" xfId="0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69" fillId="0" borderId="0" xfId="0" applyFont="1" applyFill="1" applyAlignment="1">
      <alignment vertical="center" wrapText="1"/>
    </xf>
    <xf numFmtId="0" fontId="69" fillId="0" borderId="0" xfId="2" applyNumberFormat="1" applyFont="1" applyFill="1" applyAlignment="1">
      <alignment horizontal="center" vertical="center"/>
    </xf>
    <xf numFmtId="164" fontId="69" fillId="0" borderId="0" xfId="2" applyNumberFormat="1" applyFont="1" applyFill="1" applyAlignment="1">
      <alignment horizontal="center" vertical="center"/>
    </xf>
    <xf numFmtId="164" fontId="69" fillId="0" borderId="15" xfId="2" applyNumberFormat="1" applyFont="1" applyFill="1" applyBorder="1" applyAlignment="1">
      <alignment horizontal="center" vertical="center"/>
    </xf>
    <xf numFmtId="0" fontId="69" fillId="0" borderId="0" xfId="0" applyFont="1" applyFill="1"/>
    <xf numFmtId="0" fontId="69" fillId="0" borderId="0" xfId="0" applyFont="1" applyFill="1" applyAlignment="1">
      <alignment vertical="center"/>
    </xf>
    <xf numFmtId="0" fontId="69" fillId="0" borderId="6" xfId="0" applyFont="1" applyBorder="1" applyAlignment="1">
      <alignment horizontal="center"/>
    </xf>
    <xf numFmtId="0" fontId="69" fillId="0" borderId="6" xfId="0" applyNumberFormat="1" applyFont="1" applyBorder="1" applyAlignment="1">
      <alignment horizontal="center"/>
    </xf>
    <xf numFmtId="164" fontId="69" fillId="0" borderId="6" xfId="0" applyNumberFormat="1" applyFont="1" applyBorder="1" applyAlignment="1">
      <alignment horizontal="center"/>
    </xf>
    <xf numFmtId="164" fontId="69" fillId="0" borderId="8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textRotation="90" wrapText="1"/>
    </xf>
    <xf numFmtId="0" fontId="23" fillId="0" borderId="1" xfId="0" applyFont="1" applyBorder="1" applyAlignment="1">
      <alignment horizontal="center" textRotation="90"/>
    </xf>
    <xf numFmtId="0" fontId="23" fillId="0" borderId="1" xfId="0" applyFont="1" applyFill="1" applyBorder="1" applyAlignment="1">
      <alignment horizontal="center" textRotation="90" wrapText="1"/>
    </xf>
    <xf numFmtId="0" fontId="23" fillId="0" borderId="0" xfId="0" applyFont="1" applyAlignment="1">
      <alignment horizontal="center" wrapText="1"/>
    </xf>
    <xf numFmtId="14" fontId="23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9" fillId="0" borderId="3" xfId="0" applyFont="1" applyBorder="1" applyAlignment="1">
      <alignment horizontal="center" vertical="center" wrapText="1"/>
    </xf>
    <xf numFmtId="0" fontId="69" fillId="0" borderId="4" xfId="0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70" fillId="0" borderId="6" xfId="0" applyFont="1" applyBorder="1" applyAlignment="1">
      <alignment horizontal="center" vertical="center" wrapText="1"/>
    </xf>
    <xf numFmtId="0" fontId="69" fillId="0" borderId="8" xfId="0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/>
    </xf>
    <xf numFmtId="0" fontId="23" fillId="0" borderId="3" xfId="0" applyNumberFormat="1" applyFont="1" applyFill="1" applyBorder="1" applyAlignment="1">
      <alignment horizontal="center" vertical="center" textRotation="90" wrapText="1"/>
    </xf>
    <xf numFmtId="0" fontId="23" fillId="0" borderId="4" xfId="0" applyNumberFormat="1" applyFont="1" applyFill="1" applyBorder="1" applyAlignment="1">
      <alignment horizontal="center" vertical="center" textRotation="90" wrapText="1"/>
    </xf>
    <xf numFmtId="0" fontId="23" fillId="0" borderId="3" xfId="0" applyNumberFormat="1" applyFont="1" applyFill="1" applyBorder="1" applyAlignment="1">
      <alignment horizontal="center" vertical="center" textRotation="90"/>
    </xf>
    <xf numFmtId="0" fontId="23" fillId="0" borderId="4" xfId="0" applyNumberFormat="1" applyFont="1" applyFill="1" applyBorder="1" applyAlignment="1">
      <alignment horizontal="center" vertical="center" textRotation="90"/>
    </xf>
    <xf numFmtId="0" fontId="23" fillId="0" borderId="0" xfId="0" applyFont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textRotation="90" wrapText="1"/>
    </xf>
    <xf numFmtId="0" fontId="23" fillId="0" borderId="0" xfId="0" applyFont="1" applyFill="1" applyBorder="1" applyAlignment="1">
      <alignment horizontal="center" vertical="center" textRotation="90" wrapText="1"/>
    </xf>
    <xf numFmtId="0" fontId="23" fillId="0" borderId="4" xfId="0" applyFont="1" applyFill="1" applyBorder="1" applyAlignment="1">
      <alignment horizontal="center" vertical="center" textRotation="90" wrapText="1"/>
    </xf>
    <xf numFmtId="0" fontId="23" fillId="0" borderId="6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textRotation="88" wrapText="1"/>
    </xf>
    <xf numFmtId="0" fontId="23" fillId="0" borderId="4" xfId="0" applyFont="1" applyBorder="1" applyAlignment="1">
      <alignment horizontal="center" vertical="center" textRotation="88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/>
    </xf>
    <xf numFmtId="1" fontId="10" fillId="2" borderId="2" xfId="0" applyNumberFormat="1" applyFont="1" applyFill="1" applyBorder="1" applyAlignment="1">
      <alignment horizontal="center" vertical="center" wrapText="1"/>
    </xf>
    <xf numFmtId="1" fontId="10" fillId="2" borderId="9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32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34" fillId="0" borderId="0" xfId="0" applyFont="1" applyAlignment="1">
      <alignment horizontal="center"/>
    </xf>
    <xf numFmtId="0" fontId="11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0" fontId="11" fillId="0" borderId="4" xfId="0" applyNumberFormat="1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11" fillId="0" borderId="16" xfId="0" applyNumberFormat="1" applyFont="1" applyBorder="1" applyAlignment="1">
      <alignment horizontal="center"/>
    </xf>
    <xf numFmtId="0" fontId="11" fillId="0" borderId="15" xfId="0" applyNumberFormat="1" applyFont="1" applyBorder="1" applyAlignment="1">
      <alignment horizontal="center"/>
    </xf>
    <xf numFmtId="0" fontId="0" fillId="0" borderId="15" xfId="0" applyNumberFormat="1" applyBorder="1"/>
    <xf numFmtId="0" fontId="11" fillId="0" borderId="5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36" fillId="0" borderId="5" xfId="0" applyNumberFormat="1" applyFont="1" applyBorder="1" applyAlignment="1">
      <alignment horizontal="center"/>
    </xf>
    <xf numFmtId="0" fontId="36" fillId="0" borderId="3" xfId="0" applyNumberFormat="1" applyFont="1" applyBorder="1" applyAlignment="1">
      <alignment horizontal="center"/>
    </xf>
    <xf numFmtId="0" fontId="29" fillId="0" borderId="3" xfId="0" applyNumberFormat="1" applyFont="1" applyBorder="1" applyAlignment="1">
      <alignment horizontal="center" vertical="center" textRotation="255" wrapText="1"/>
    </xf>
    <xf numFmtId="0" fontId="29" fillId="0" borderId="0" xfId="0" applyNumberFormat="1" applyFont="1" applyBorder="1" applyAlignment="1">
      <alignment horizontal="center" vertical="center" textRotation="255" wrapText="1"/>
    </xf>
    <xf numFmtId="0" fontId="29" fillId="0" borderId="4" xfId="0" applyNumberFormat="1" applyFont="1" applyBorder="1" applyAlignment="1">
      <alignment horizontal="center" vertical="center" textRotation="255" wrapText="1"/>
    </xf>
    <xf numFmtId="0" fontId="6" fillId="0" borderId="0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/>
    </xf>
    <xf numFmtId="0" fontId="29" fillId="0" borderId="2" xfId="0" applyNumberFormat="1" applyFont="1" applyBorder="1" applyAlignment="1">
      <alignment horizontal="center"/>
    </xf>
    <xf numFmtId="14" fontId="29" fillId="0" borderId="1" xfId="0" applyNumberFormat="1" applyFont="1" applyFill="1" applyBorder="1" applyAlignment="1">
      <alignment horizontal="center"/>
    </xf>
    <xf numFmtId="0" fontId="29" fillId="0" borderId="1" xfId="0" applyNumberFormat="1" applyFont="1" applyFill="1" applyBorder="1" applyAlignment="1">
      <alignment horizontal="center"/>
    </xf>
    <xf numFmtId="0" fontId="33" fillId="0" borderId="2" xfId="0" applyNumberFormat="1" applyFont="1" applyBorder="1" applyAlignment="1">
      <alignment horizontal="center" vertical="center" wrapText="1"/>
    </xf>
    <xf numFmtId="0" fontId="29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9" fillId="0" borderId="0" xfId="0" applyFont="1" applyAlignment="1">
      <alignment horizontal="center" vertical="top" wrapText="1"/>
    </xf>
    <xf numFmtId="0" fontId="37" fillId="0" borderId="6" xfId="0" applyFont="1" applyBorder="1" applyAlignment="1">
      <alignment horizontal="center" vertical="center"/>
    </xf>
    <xf numFmtId="0" fontId="40" fillId="0" borderId="0" xfId="0" applyFont="1" applyAlignment="1">
      <alignment horizontal="center" wrapText="1"/>
    </xf>
    <xf numFmtId="0" fontId="37" fillId="0" borderId="2" xfId="0" applyFont="1" applyBorder="1" applyAlignment="1">
      <alignment horizontal="center" vertical="center" textRotation="90"/>
    </xf>
    <xf numFmtId="0" fontId="37" fillId="0" borderId="9" xfId="0" applyFont="1" applyBorder="1" applyAlignment="1">
      <alignment horizontal="center" vertical="center" textRotation="90"/>
    </xf>
    <xf numFmtId="0" fontId="37" fillId="0" borderId="12" xfId="0" applyFont="1" applyBorder="1" applyAlignment="1">
      <alignment horizontal="center" vertical="center" textRotation="90"/>
    </xf>
    <xf numFmtId="0" fontId="42" fillId="0" borderId="7" xfId="0" applyFont="1" applyBorder="1" applyAlignment="1">
      <alignment horizontal="left" vertical="center"/>
    </xf>
    <xf numFmtId="0" fontId="42" fillId="0" borderId="8" xfId="0" applyFont="1" applyBorder="1" applyAlignment="1">
      <alignment horizontal="left" vertical="center"/>
    </xf>
    <xf numFmtId="0" fontId="40" fillId="0" borderId="0" xfId="0" applyFont="1" applyAlignment="1">
      <alignment horizont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 wrapText="1"/>
    </xf>
    <xf numFmtId="0" fontId="37" fillId="0" borderId="8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horizontal="center" textRotation="90" wrapText="1"/>
    </xf>
    <xf numFmtId="0" fontId="42" fillId="0" borderId="7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left" vertical="center" wrapText="1"/>
    </xf>
    <xf numFmtId="0" fontId="40" fillId="0" borderId="0" xfId="0" applyFont="1" applyBorder="1" applyAlignment="1">
      <alignment wrapText="1"/>
    </xf>
    <xf numFmtId="0" fontId="37" fillId="0" borderId="2" xfId="0" applyFont="1" applyBorder="1" applyAlignment="1">
      <alignment horizontal="center" vertical="center" textRotation="90" wrapText="1"/>
    </xf>
    <xf numFmtId="0" fontId="37" fillId="0" borderId="9" xfId="0" applyFont="1" applyBorder="1" applyAlignment="1">
      <alignment horizontal="center" vertical="center" textRotation="90" wrapText="1"/>
    </xf>
    <xf numFmtId="0" fontId="37" fillId="0" borderId="12" xfId="0" applyFont="1" applyBorder="1" applyAlignment="1">
      <alignment horizontal="center" vertical="center" textRotation="90" wrapText="1"/>
    </xf>
    <xf numFmtId="0" fontId="40" fillId="0" borderId="0" xfId="0" applyFont="1" applyBorder="1" applyAlignment="1">
      <alignment horizontal="center" wrapText="1"/>
    </xf>
    <xf numFmtId="0" fontId="41" fillId="0" borderId="0" xfId="0" applyFont="1" applyBorder="1"/>
    <xf numFmtId="0" fontId="41" fillId="0" borderId="0" xfId="0" applyFont="1" applyBorder="1" applyAlignment="1">
      <alignment wrapText="1"/>
    </xf>
    <xf numFmtId="0" fontId="41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45" fillId="0" borderId="0" xfId="0" applyFont="1" applyBorder="1" applyAlignment="1">
      <alignment horizontal="center" wrapText="1"/>
    </xf>
    <xf numFmtId="0" fontId="40" fillId="0" borderId="0" xfId="0" applyFont="1" applyBorder="1" applyAlignment="1">
      <alignment horizontal="center"/>
    </xf>
    <xf numFmtId="0" fontId="40" fillId="0" borderId="0" xfId="0" applyFont="1" applyBorder="1"/>
    <xf numFmtId="0" fontId="44" fillId="0" borderId="0" xfId="0" applyFont="1" applyBorder="1"/>
    <xf numFmtId="0" fontId="41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 wrapText="1"/>
    </xf>
    <xf numFmtId="0" fontId="40" fillId="0" borderId="0" xfId="0" applyFont="1" applyBorder="1" applyAlignment="1">
      <alignment horizontal="left" wrapText="1"/>
    </xf>
    <xf numFmtId="0" fontId="46" fillId="0" borderId="0" xfId="0" applyFont="1" applyBorder="1" applyAlignment="1">
      <alignment wrapText="1"/>
    </xf>
    <xf numFmtId="0" fontId="43" fillId="0" borderId="0" xfId="0" applyFont="1" applyBorder="1" applyAlignment="1">
      <alignment horizontal="left" wrapText="1"/>
    </xf>
    <xf numFmtId="0" fontId="47" fillId="0" borderId="0" xfId="0" applyFont="1" applyBorder="1" applyAlignment="1">
      <alignment horizontal="center" vertical="center" textRotation="90" wrapText="1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/>
    </xf>
    <xf numFmtId="0" fontId="9" fillId="0" borderId="9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 textRotation="90" wrapText="1"/>
    </xf>
    <xf numFmtId="0" fontId="9" fillId="4" borderId="0" xfId="0" applyFont="1" applyFill="1" applyBorder="1" applyAlignment="1">
      <alignment horizontal="center" vertical="center" textRotation="90" wrapText="1"/>
    </xf>
    <xf numFmtId="0" fontId="5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2" xfId="0" applyFont="1" applyBorder="1" applyAlignment="1">
      <alignment horizontal="center" vertical="center" textRotation="90"/>
    </xf>
    <xf numFmtId="0" fontId="29" fillId="0" borderId="9" xfId="0" applyFont="1" applyBorder="1" applyAlignment="1">
      <alignment horizontal="center" vertical="center" textRotation="90"/>
    </xf>
    <xf numFmtId="0" fontId="29" fillId="0" borderId="12" xfId="0" applyFont="1" applyBorder="1" applyAlignment="1">
      <alignment horizontal="center" vertical="center" textRotation="90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9" xfId="0" applyFont="1" applyBorder="1" applyAlignment="1">
      <alignment horizontal="center" vertical="center" textRotation="90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5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5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56" fillId="0" borderId="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4" fillId="0" borderId="1" xfId="0" applyFont="1" applyBorder="1" applyAlignment="1"/>
    <xf numFmtId="0" fontId="24" fillId="0" borderId="2" xfId="0" applyFont="1" applyBorder="1" applyAlignment="1"/>
    <xf numFmtId="0" fontId="11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175" fontId="12" fillId="0" borderId="0" xfId="18" applyFont="1" applyFill="1" applyBorder="1" applyAlignment="1" applyProtection="1">
      <alignment horizontal="center" vertical="center"/>
      <protection locked="0"/>
    </xf>
    <xf numFmtId="175" fontId="12" fillId="0" borderId="4" xfId="18" applyFont="1" applyFill="1" applyBorder="1" applyAlignment="1" applyProtection="1">
      <alignment horizontal="center" vertical="center"/>
      <protection locked="0"/>
    </xf>
    <xf numFmtId="2" fontId="12" fillId="8" borderId="3" xfId="19" applyNumberFormat="1" applyFont="1" applyFill="1" applyBorder="1" applyAlignment="1">
      <alignment horizontal="center" vertical="center"/>
    </xf>
    <xf numFmtId="2" fontId="12" fillId="8" borderId="10" xfId="19" applyNumberFormat="1" applyFont="1" applyFill="1" applyBorder="1" applyAlignment="1">
      <alignment horizontal="center" vertical="center"/>
    </xf>
    <xf numFmtId="2" fontId="12" fillId="8" borderId="4" xfId="1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textRotation="90"/>
    </xf>
    <xf numFmtId="0" fontId="11" fillId="2" borderId="0" xfId="0" applyFont="1" applyFill="1" applyBorder="1" applyAlignment="1">
      <alignment horizontal="center" textRotation="1"/>
    </xf>
    <xf numFmtId="0" fontId="4" fillId="4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textRotation="90" wrapText="1"/>
    </xf>
    <xf numFmtId="164" fontId="11" fillId="4" borderId="2" xfId="0" applyNumberFormat="1" applyFont="1" applyFill="1" applyBorder="1" applyAlignment="1">
      <alignment horizontal="center" vertical="center" textRotation="90" wrapText="1"/>
    </xf>
    <xf numFmtId="164" fontId="11" fillId="4" borderId="9" xfId="0" applyNumberFormat="1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11" fillId="4" borderId="5" xfId="0" applyFont="1" applyFill="1" applyBorder="1" applyAlignment="1">
      <alignment horizontal="center" vertical="center" textRotation="90" wrapText="1"/>
    </xf>
    <xf numFmtId="0" fontId="11" fillId="4" borderId="16" xfId="0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textRotation="90"/>
    </xf>
    <xf numFmtId="0" fontId="11" fillId="4" borderId="2" xfId="0" applyFont="1" applyFill="1" applyBorder="1" applyAlignment="1">
      <alignment horizontal="center" textRotation="90"/>
    </xf>
    <xf numFmtId="0" fontId="9" fillId="0" borderId="11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20">
    <cellStyle name="Comma" xfId="2" builtinId="3"/>
    <cellStyle name="Normal" xfId="0" builtinId="0"/>
    <cellStyle name="Normal 10" xfId="12"/>
    <cellStyle name="Normal 11" xfId="10"/>
    <cellStyle name="Normal 12" xfId="8"/>
    <cellStyle name="Normal 13" xfId="14"/>
    <cellStyle name="Normal 14" xfId="11"/>
    <cellStyle name="Normal 15" xfId="6"/>
    <cellStyle name="Normal 16" xfId="15"/>
    <cellStyle name="Normal 2" xfId="3"/>
    <cellStyle name="Normal 3" xfId="16"/>
    <cellStyle name="Normal 4" xfId="7"/>
    <cellStyle name="Normal 5" xfId="5"/>
    <cellStyle name="Normal 6" xfId="9"/>
    <cellStyle name="Normal 7" xfId="13"/>
    <cellStyle name="Normal 9" xfId="4"/>
    <cellStyle name="Normal_AR-00-01" xfId="18"/>
    <cellStyle name="Normal_Sheet1" xfId="17"/>
    <cellStyle name="Normal_UB2000-12" xfId="19"/>
    <cellStyle name="RowLevel_3" xfId="1" builtinId="1" iLevel="2"/>
  </cellStyles>
  <dxfs count="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[1]zarlaga!$A$6:$A$20</c:f>
              <c:strCache>
                <c:ptCount val="15"/>
                <c:pt idx="0">
                  <c:v>        -Цалин хөлс болон нэмэгдэл урамшил</c:v>
                </c:pt>
                <c:pt idx="1">
                  <c:v>         -Àæèë îëãîã÷îîñ íèéãìèéí äààòãàëä òºëºõ øèìòãýë</c:v>
                </c:pt>
                <c:pt idx="2">
                  <c:v>      -Байр ашиглалттай холбоотой тогтмол зардал</c:v>
                </c:pt>
                <c:pt idx="3">
                  <c:v>       -Хангамж бараа материалын зардал</c:v>
                </c:pt>
                <c:pt idx="4">
                  <c:v>       -Норматив зардал</c:v>
                </c:pt>
                <c:pt idx="5">
                  <c:v>       -Эд хогшил урсгал засварын зардал</c:v>
                </c:pt>
                <c:pt idx="6">
                  <c:v>      -Томилолтын зардал</c:v>
                </c:pt>
                <c:pt idx="7">
                  <c:v>      -Бусдаар гүйцэтгүүлсэн ажил үйлчилгээний төлбөр хураамж</c:v>
                </c:pt>
                <c:pt idx="8">
                  <c:v>      -Бараа үйлчилгээний бусад зардал</c:v>
                </c:pt>
                <c:pt idx="9">
                  <c:v>      -Засгийн газрын дотоод шилжүүлэг</c:v>
                </c:pt>
                <c:pt idx="10">
                  <c:v>      -Нийгмийн халамжийн үйлчилгээ</c:v>
                </c:pt>
                <c:pt idx="11">
                  <c:v>      -Ажил олгогчоос олгох тэтгэмж урамшуулал дэмжлэг</c:v>
                </c:pt>
                <c:pt idx="12">
                  <c:v>      -Төрөөс иргэдэд үзүүлэх бусад тэтгэмж дэмжлэг</c:v>
                </c:pt>
                <c:pt idx="13">
                  <c:v>      -Хөрөнгө оруулалт</c:v>
                </c:pt>
                <c:pt idx="14">
                  <c:v>        -Бусад</c:v>
                </c:pt>
              </c:strCache>
            </c:strRef>
          </c:cat>
          <c:val>
            <c:numRef>
              <c:f>[1]zarlaga!$D$6:$D$20</c:f>
              <c:numCache>
                <c:formatCode>General</c:formatCode>
                <c:ptCount val="15"/>
                <c:pt idx="0">
                  <c:v>16751483.800000001</c:v>
                </c:pt>
                <c:pt idx="1">
                  <c:v>1828290.1</c:v>
                </c:pt>
                <c:pt idx="2">
                  <c:v>2114224.2000000002</c:v>
                </c:pt>
                <c:pt idx="3">
                  <c:v>865848.3</c:v>
                </c:pt>
                <c:pt idx="4">
                  <c:v>1427624.9</c:v>
                </c:pt>
                <c:pt idx="5">
                  <c:v>721533.97</c:v>
                </c:pt>
                <c:pt idx="6">
                  <c:v>193264.08</c:v>
                </c:pt>
                <c:pt idx="7">
                  <c:v>575027.6</c:v>
                </c:pt>
                <c:pt idx="8">
                  <c:v>697090.8</c:v>
                </c:pt>
                <c:pt idx="9">
                  <c:v>37500</c:v>
                </c:pt>
                <c:pt idx="10">
                  <c:v>3247660.77</c:v>
                </c:pt>
                <c:pt idx="11">
                  <c:v>1525423.8</c:v>
                </c:pt>
                <c:pt idx="12">
                  <c:v>334045.38</c:v>
                </c:pt>
                <c:pt idx="13">
                  <c:v>9236100.3000000007</c:v>
                </c:pt>
                <c:pt idx="14">
                  <c:v>52927.3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 sz="1400">
                <a:latin typeface="Arial Mon" pitchFamily="34" charset="0"/>
              </a:rPr>
              <a:t>Сумдын</a:t>
            </a:r>
            <a:r>
              <a:rPr lang="mn-MN" sz="1400" baseline="0">
                <a:latin typeface="Arial Mon" pitchFamily="34" charset="0"/>
              </a:rPr>
              <a:t> өрхийн тоо 2013, 2014 оноор</a:t>
            </a:r>
            <a:endParaRPr lang="en-US" sz="1400">
              <a:latin typeface="Arial Mon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[2]hyn!$C$45:$C$59</c:f>
              <c:numCache>
                <c:formatCode>General</c:formatCode>
                <c:ptCount val="15"/>
                <c:pt idx="0">
                  <c:v>1547</c:v>
                </c:pt>
                <c:pt idx="1">
                  <c:v>2022</c:v>
                </c:pt>
                <c:pt idx="2">
                  <c:v>1532</c:v>
                </c:pt>
                <c:pt idx="3">
                  <c:v>979</c:v>
                </c:pt>
                <c:pt idx="4">
                  <c:v>1180</c:v>
                </c:pt>
                <c:pt idx="5">
                  <c:v>1475</c:v>
                </c:pt>
                <c:pt idx="6">
                  <c:v>2111</c:v>
                </c:pt>
                <c:pt idx="7">
                  <c:v>2233</c:v>
                </c:pt>
                <c:pt idx="8">
                  <c:v>2347</c:v>
                </c:pt>
                <c:pt idx="9">
                  <c:v>1892</c:v>
                </c:pt>
                <c:pt idx="10">
                  <c:v>2177</c:v>
                </c:pt>
                <c:pt idx="11">
                  <c:v>2307</c:v>
                </c:pt>
                <c:pt idx="12">
                  <c:v>5765</c:v>
                </c:pt>
                <c:pt idx="13">
                  <c:v>13886</c:v>
                </c:pt>
                <c:pt idx="14">
                  <c:v>2947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[2]hyn!$D$45:$D$59</c:f>
              <c:numCache>
                <c:formatCode>General</c:formatCode>
                <c:ptCount val="15"/>
                <c:pt idx="0">
                  <c:v>1552</c:v>
                </c:pt>
                <c:pt idx="1">
                  <c:v>2026</c:v>
                </c:pt>
                <c:pt idx="2">
                  <c:v>1564</c:v>
                </c:pt>
                <c:pt idx="3">
                  <c:v>1003</c:v>
                </c:pt>
                <c:pt idx="4">
                  <c:v>1178</c:v>
                </c:pt>
                <c:pt idx="5">
                  <c:v>1443</c:v>
                </c:pt>
                <c:pt idx="6">
                  <c:v>2095</c:v>
                </c:pt>
                <c:pt idx="7">
                  <c:v>2295</c:v>
                </c:pt>
                <c:pt idx="8">
                  <c:v>2352</c:v>
                </c:pt>
                <c:pt idx="9">
                  <c:v>1822</c:v>
                </c:pt>
                <c:pt idx="10">
                  <c:v>2148</c:v>
                </c:pt>
                <c:pt idx="11">
                  <c:v>2220</c:v>
                </c:pt>
                <c:pt idx="12">
                  <c:v>5642</c:v>
                </c:pt>
                <c:pt idx="13">
                  <c:v>14008</c:v>
                </c:pt>
                <c:pt idx="14">
                  <c:v>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14962432"/>
        <c:axId val="114963968"/>
        <c:axId val="0"/>
      </c:bar3DChart>
      <c:catAx>
        <c:axId val="11496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Mon" pitchFamily="34" charset="0"/>
              </a:defRPr>
            </a:pPr>
            <a:endParaRPr lang="en-US"/>
          </a:p>
        </c:txPr>
        <c:crossAx val="114963968"/>
        <c:crosses val="autoZero"/>
        <c:auto val="1"/>
        <c:lblAlgn val="ctr"/>
        <c:lblOffset val="100"/>
        <c:noMultiLvlLbl val="0"/>
      </c:catAx>
      <c:valAx>
        <c:axId val="114963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496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B prst="relaxedInset"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 sz="1400">
                <a:latin typeface="Arial Mon" pitchFamily="34" charset="0"/>
              </a:rPr>
              <a:t>Сумдын</a:t>
            </a:r>
            <a:r>
              <a:rPr lang="mn-MN" sz="1400" baseline="0">
                <a:latin typeface="Arial Mon" pitchFamily="34" charset="0"/>
              </a:rPr>
              <a:t> өрхийн тоо 2013, 2014 оноор</a:t>
            </a:r>
            <a:endParaRPr lang="en-US" sz="1400">
              <a:latin typeface="Arial Mon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[2]hyn!$C$45:$C$59</c:f>
              <c:numCache>
                <c:formatCode>General</c:formatCode>
                <c:ptCount val="15"/>
                <c:pt idx="0">
                  <c:v>1547</c:v>
                </c:pt>
                <c:pt idx="1">
                  <c:v>2022</c:v>
                </c:pt>
                <c:pt idx="2">
                  <c:v>1532</c:v>
                </c:pt>
                <c:pt idx="3">
                  <c:v>979</c:v>
                </c:pt>
                <c:pt idx="4">
                  <c:v>1180</c:v>
                </c:pt>
                <c:pt idx="5">
                  <c:v>1475</c:v>
                </c:pt>
                <c:pt idx="6">
                  <c:v>2111</c:v>
                </c:pt>
                <c:pt idx="7">
                  <c:v>2233</c:v>
                </c:pt>
                <c:pt idx="8">
                  <c:v>2347</c:v>
                </c:pt>
                <c:pt idx="9">
                  <c:v>1892</c:v>
                </c:pt>
                <c:pt idx="10">
                  <c:v>2177</c:v>
                </c:pt>
                <c:pt idx="11">
                  <c:v>2307</c:v>
                </c:pt>
                <c:pt idx="12">
                  <c:v>5765</c:v>
                </c:pt>
                <c:pt idx="13">
                  <c:v>13886</c:v>
                </c:pt>
                <c:pt idx="14">
                  <c:v>2947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[2]hyn!$D$45:$D$59</c:f>
              <c:numCache>
                <c:formatCode>General</c:formatCode>
                <c:ptCount val="15"/>
                <c:pt idx="0">
                  <c:v>1552</c:v>
                </c:pt>
                <c:pt idx="1">
                  <c:v>2026</c:v>
                </c:pt>
                <c:pt idx="2">
                  <c:v>1564</c:v>
                </c:pt>
                <c:pt idx="3">
                  <c:v>1003</c:v>
                </c:pt>
                <c:pt idx="4">
                  <c:v>1178</c:v>
                </c:pt>
                <c:pt idx="5">
                  <c:v>1443</c:v>
                </c:pt>
                <c:pt idx="6">
                  <c:v>2095</c:v>
                </c:pt>
                <c:pt idx="7">
                  <c:v>2295</c:v>
                </c:pt>
                <c:pt idx="8">
                  <c:v>2352</c:v>
                </c:pt>
                <c:pt idx="9">
                  <c:v>1822</c:v>
                </c:pt>
                <c:pt idx="10">
                  <c:v>2148</c:v>
                </c:pt>
                <c:pt idx="11">
                  <c:v>2220</c:v>
                </c:pt>
                <c:pt idx="12">
                  <c:v>5642</c:v>
                </c:pt>
                <c:pt idx="13">
                  <c:v>14008</c:v>
                </c:pt>
                <c:pt idx="14">
                  <c:v>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14982912"/>
        <c:axId val="114984448"/>
        <c:axId val="0"/>
      </c:bar3DChart>
      <c:catAx>
        <c:axId val="11498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Mon" pitchFamily="34" charset="0"/>
              </a:defRPr>
            </a:pPr>
            <a:endParaRPr lang="en-US"/>
          </a:p>
        </c:txPr>
        <c:crossAx val="114984448"/>
        <c:crosses val="autoZero"/>
        <c:auto val="1"/>
        <c:lblAlgn val="ctr"/>
        <c:lblOffset val="100"/>
        <c:noMultiLvlLbl val="0"/>
      </c:catAx>
      <c:valAx>
        <c:axId val="114984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4982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B prst="relaxedInset"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 sz="1400">
                <a:latin typeface="Arial Mon" pitchFamily="34" charset="0"/>
              </a:rPr>
              <a:t>Сумдын</a:t>
            </a:r>
            <a:r>
              <a:rPr lang="mn-MN" sz="1400" baseline="0">
                <a:latin typeface="Arial Mon" pitchFamily="34" charset="0"/>
              </a:rPr>
              <a:t> өрхийн тоо 2013, 2014 оноор</a:t>
            </a:r>
            <a:endParaRPr lang="en-US" sz="1400">
              <a:latin typeface="Arial Mon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[2]hyn!$C$45:$C$59</c:f>
              <c:numCache>
                <c:formatCode>General</c:formatCode>
                <c:ptCount val="15"/>
                <c:pt idx="0">
                  <c:v>1547</c:v>
                </c:pt>
                <c:pt idx="1">
                  <c:v>2022</c:v>
                </c:pt>
                <c:pt idx="2">
                  <c:v>1532</c:v>
                </c:pt>
                <c:pt idx="3">
                  <c:v>979</c:v>
                </c:pt>
                <c:pt idx="4">
                  <c:v>1180</c:v>
                </c:pt>
                <c:pt idx="5">
                  <c:v>1475</c:v>
                </c:pt>
                <c:pt idx="6">
                  <c:v>2111</c:v>
                </c:pt>
                <c:pt idx="7">
                  <c:v>2233</c:v>
                </c:pt>
                <c:pt idx="8">
                  <c:v>2347</c:v>
                </c:pt>
                <c:pt idx="9">
                  <c:v>1892</c:v>
                </c:pt>
                <c:pt idx="10">
                  <c:v>2177</c:v>
                </c:pt>
                <c:pt idx="11">
                  <c:v>2307</c:v>
                </c:pt>
                <c:pt idx="12">
                  <c:v>5765</c:v>
                </c:pt>
                <c:pt idx="13">
                  <c:v>13886</c:v>
                </c:pt>
                <c:pt idx="14">
                  <c:v>2947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[2]hyn!$D$45:$D$59</c:f>
              <c:numCache>
                <c:formatCode>General</c:formatCode>
                <c:ptCount val="15"/>
                <c:pt idx="0">
                  <c:v>1552</c:v>
                </c:pt>
                <c:pt idx="1">
                  <c:v>2026</c:v>
                </c:pt>
                <c:pt idx="2">
                  <c:v>1564</c:v>
                </c:pt>
                <c:pt idx="3">
                  <c:v>1003</c:v>
                </c:pt>
                <c:pt idx="4">
                  <c:v>1178</c:v>
                </c:pt>
                <c:pt idx="5">
                  <c:v>1443</c:v>
                </c:pt>
                <c:pt idx="6">
                  <c:v>2095</c:v>
                </c:pt>
                <c:pt idx="7">
                  <c:v>2295</c:v>
                </c:pt>
                <c:pt idx="8">
                  <c:v>2352</c:v>
                </c:pt>
                <c:pt idx="9">
                  <c:v>1822</c:v>
                </c:pt>
                <c:pt idx="10">
                  <c:v>2148</c:v>
                </c:pt>
                <c:pt idx="11">
                  <c:v>2220</c:v>
                </c:pt>
                <c:pt idx="12">
                  <c:v>5642</c:v>
                </c:pt>
                <c:pt idx="13">
                  <c:v>14008</c:v>
                </c:pt>
                <c:pt idx="14">
                  <c:v>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15005696"/>
        <c:axId val="115007488"/>
        <c:axId val="0"/>
      </c:bar3DChart>
      <c:catAx>
        <c:axId val="11500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Mon" pitchFamily="34" charset="0"/>
              </a:defRPr>
            </a:pPr>
            <a:endParaRPr lang="en-US"/>
          </a:p>
        </c:txPr>
        <c:crossAx val="115007488"/>
        <c:crosses val="autoZero"/>
        <c:auto val="1"/>
        <c:lblAlgn val="ctr"/>
        <c:lblOffset val="100"/>
        <c:noMultiLvlLbl val="0"/>
      </c:catAx>
      <c:valAx>
        <c:axId val="115007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500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B prst="relaxedInset"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 sz="1400">
                <a:latin typeface="Arial Mon" pitchFamily="34" charset="0"/>
              </a:rPr>
              <a:t>Сумдын</a:t>
            </a:r>
            <a:r>
              <a:rPr lang="mn-MN" sz="1400" baseline="0">
                <a:latin typeface="Arial Mon" pitchFamily="34" charset="0"/>
              </a:rPr>
              <a:t> өрхийн тоо 2013, 2014 оноор</a:t>
            </a:r>
            <a:endParaRPr lang="en-US" sz="1400">
              <a:latin typeface="Arial Mon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[2]hyn!$C$45:$C$59</c:f>
              <c:numCache>
                <c:formatCode>General</c:formatCode>
                <c:ptCount val="15"/>
                <c:pt idx="0">
                  <c:v>1547</c:v>
                </c:pt>
                <c:pt idx="1">
                  <c:v>2022</c:v>
                </c:pt>
                <c:pt idx="2">
                  <c:v>1532</c:v>
                </c:pt>
                <c:pt idx="3">
                  <c:v>979</c:v>
                </c:pt>
                <c:pt idx="4">
                  <c:v>1180</c:v>
                </c:pt>
                <c:pt idx="5">
                  <c:v>1475</c:v>
                </c:pt>
                <c:pt idx="6">
                  <c:v>2111</c:v>
                </c:pt>
                <c:pt idx="7">
                  <c:v>2233</c:v>
                </c:pt>
                <c:pt idx="8">
                  <c:v>2347</c:v>
                </c:pt>
                <c:pt idx="9">
                  <c:v>1892</c:v>
                </c:pt>
                <c:pt idx="10">
                  <c:v>2177</c:v>
                </c:pt>
                <c:pt idx="11">
                  <c:v>2307</c:v>
                </c:pt>
                <c:pt idx="12">
                  <c:v>5765</c:v>
                </c:pt>
                <c:pt idx="13">
                  <c:v>13886</c:v>
                </c:pt>
                <c:pt idx="14">
                  <c:v>2947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[2]hyn!$D$45:$D$59</c:f>
              <c:numCache>
                <c:formatCode>General</c:formatCode>
                <c:ptCount val="15"/>
                <c:pt idx="0">
                  <c:v>1552</c:v>
                </c:pt>
                <c:pt idx="1">
                  <c:v>2026</c:v>
                </c:pt>
                <c:pt idx="2">
                  <c:v>1564</c:v>
                </c:pt>
                <c:pt idx="3">
                  <c:v>1003</c:v>
                </c:pt>
                <c:pt idx="4">
                  <c:v>1178</c:v>
                </c:pt>
                <c:pt idx="5">
                  <c:v>1443</c:v>
                </c:pt>
                <c:pt idx="6">
                  <c:v>2095</c:v>
                </c:pt>
                <c:pt idx="7">
                  <c:v>2295</c:v>
                </c:pt>
                <c:pt idx="8">
                  <c:v>2352</c:v>
                </c:pt>
                <c:pt idx="9">
                  <c:v>1822</c:v>
                </c:pt>
                <c:pt idx="10">
                  <c:v>2148</c:v>
                </c:pt>
                <c:pt idx="11">
                  <c:v>2220</c:v>
                </c:pt>
                <c:pt idx="12">
                  <c:v>5642</c:v>
                </c:pt>
                <c:pt idx="13">
                  <c:v>14008</c:v>
                </c:pt>
                <c:pt idx="14">
                  <c:v>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17980544"/>
        <c:axId val="117982336"/>
        <c:axId val="0"/>
      </c:bar3DChart>
      <c:catAx>
        <c:axId val="11798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Mon" pitchFamily="34" charset="0"/>
              </a:defRPr>
            </a:pPr>
            <a:endParaRPr lang="en-US"/>
          </a:p>
        </c:txPr>
        <c:crossAx val="117982336"/>
        <c:crosses val="autoZero"/>
        <c:auto val="1"/>
        <c:lblAlgn val="ctr"/>
        <c:lblOffset val="100"/>
        <c:noMultiLvlLbl val="0"/>
      </c:catAx>
      <c:valAx>
        <c:axId val="117982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798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B prst="relaxedInset"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 sz="1400">
                <a:latin typeface="Arial Mon" pitchFamily="34" charset="0"/>
              </a:rPr>
              <a:t>Сумдын</a:t>
            </a:r>
            <a:r>
              <a:rPr lang="mn-MN" sz="1400" baseline="0">
                <a:latin typeface="Arial Mon" pitchFamily="34" charset="0"/>
              </a:rPr>
              <a:t> өрхийн тоо 2013, 2014 оноор</a:t>
            </a:r>
            <a:endParaRPr lang="en-US" sz="1400">
              <a:latin typeface="Arial Mon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[2]hyn!$C$45:$C$59</c:f>
              <c:numCache>
                <c:formatCode>General</c:formatCode>
                <c:ptCount val="15"/>
                <c:pt idx="0">
                  <c:v>1547</c:v>
                </c:pt>
                <c:pt idx="1">
                  <c:v>2022</c:v>
                </c:pt>
                <c:pt idx="2">
                  <c:v>1532</c:v>
                </c:pt>
                <c:pt idx="3">
                  <c:v>979</c:v>
                </c:pt>
                <c:pt idx="4">
                  <c:v>1180</c:v>
                </c:pt>
                <c:pt idx="5">
                  <c:v>1475</c:v>
                </c:pt>
                <c:pt idx="6">
                  <c:v>2111</c:v>
                </c:pt>
                <c:pt idx="7">
                  <c:v>2233</c:v>
                </c:pt>
                <c:pt idx="8">
                  <c:v>2347</c:v>
                </c:pt>
                <c:pt idx="9">
                  <c:v>1892</c:v>
                </c:pt>
                <c:pt idx="10">
                  <c:v>2177</c:v>
                </c:pt>
                <c:pt idx="11">
                  <c:v>2307</c:v>
                </c:pt>
                <c:pt idx="12">
                  <c:v>5765</c:v>
                </c:pt>
                <c:pt idx="13">
                  <c:v>13886</c:v>
                </c:pt>
                <c:pt idx="14">
                  <c:v>2947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[2]hyn!$D$45:$D$59</c:f>
              <c:numCache>
                <c:formatCode>General</c:formatCode>
                <c:ptCount val="15"/>
                <c:pt idx="0">
                  <c:v>1552</c:v>
                </c:pt>
                <c:pt idx="1">
                  <c:v>2026</c:v>
                </c:pt>
                <c:pt idx="2">
                  <c:v>1564</c:v>
                </c:pt>
                <c:pt idx="3">
                  <c:v>1003</c:v>
                </c:pt>
                <c:pt idx="4">
                  <c:v>1178</c:v>
                </c:pt>
                <c:pt idx="5">
                  <c:v>1443</c:v>
                </c:pt>
                <c:pt idx="6">
                  <c:v>2095</c:v>
                </c:pt>
                <c:pt idx="7">
                  <c:v>2295</c:v>
                </c:pt>
                <c:pt idx="8">
                  <c:v>2352</c:v>
                </c:pt>
                <c:pt idx="9">
                  <c:v>1822</c:v>
                </c:pt>
                <c:pt idx="10">
                  <c:v>2148</c:v>
                </c:pt>
                <c:pt idx="11">
                  <c:v>2220</c:v>
                </c:pt>
                <c:pt idx="12">
                  <c:v>5642</c:v>
                </c:pt>
                <c:pt idx="13">
                  <c:v>14008</c:v>
                </c:pt>
                <c:pt idx="14">
                  <c:v>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17991296"/>
        <c:axId val="117992832"/>
        <c:axId val="0"/>
      </c:bar3DChart>
      <c:catAx>
        <c:axId val="11799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Mon" pitchFamily="34" charset="0"/>
              </a:defRPr>
            </a:pPr>
            <a:endParaRPr lang="en-US"/>
          </a:p>
        </c:txPr>
        <c:crossAx val="117992832"/>
        <c:crosses val="autoZero"/>
        <c:auto val="1"/>
        <c:lblAlgn val="ctr"/>
        <c:lblOffset val="100"/>
        <c:noMultiLvlLbl val="0"/>
      </c:catAx>
      <c:valAx>
        <c:axId val="117992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799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B prst="relaxedInset"/>
    </a:sp3d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 sz="1400">
                <a:latin typeface="Arial Mon" pitchFamily="34" charset="0"/>
              </a:rPr>
              <a:t>Сумдын</a:t>
            </a:r>
            <a:r>
              <a:rPr lang="mn-MN" sz="1400" baseline="0">
                <a:latin typeface="Arial Mon" pitchFamily="34" charset="0"/>
              </a:rPr>
              <a:t> өрхийн тоо 2013, 2014 оноор</a:t>
            </a:r>
            <a:endParaRPr lang="en-US" sz="1400">
              <a:latin typeface="Arial Mon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[2]hyn!$C$45:$C$59</c:f>
              <c:numCache>
                <c:formatCode>General</c:formatCode>
                <c:ptCount val="15"/>
                <c:pt idx="0">
                  <c:v>1547</c:v>
                </c:pt>
                <c:pt idx="1">
                  <c:v>2022</c:v>
                </c:pt>
                <c:pt idx="2">
                  <c:v>1532</c:v>
                </c:pt>
                <c:pt idx="3">
                  <c:v>979</c:v>
                </c:pt>
                <c:pt idx="4">
                  <c:v>1180</c:v>
                </c:pt>
                <c:pt idx="5">
                  <c:v>1475</c:v>
                </c:pt>
                <c:pt idx="6">
                  <c:v>2111</c:v>
                </c:pt>
                <c:pt idx="7">
                  <c:v>2233</c:v>
                </c:pt>
                <c:pt idx="8">
                  <c:v>2347</c:v>
                </c:pt>
                <c:pt idx="9">
                  <c:v>1892</c:v>
                </c:pt>
                <c:pt idx="10">
                  <c:v>2177</c:v>
                </c:pt>
                <c:pt idx="11">
                  <c:v>2307</c:v>
                </c:pt>
                <c:pt idx="12">
                  <c:v>5765</c:v>
                </c:pt>
                <c:pt idx="13">
                  <c:v>13886</c:v>
                </c:pt>
                <c:pt idx="14">
                  <c:v>2947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[2]hyn!$A$45:$A$59</c:f>
              <c:strCache>
                <c:ptCount val="15"/>
                <c:pt idx="0">
                  <c:v>1. ÄÖ</c:v>
                </c:pt>
                <c:pt idx="1">
                  <c:v>2. ÄÍ</c:v>
                </c:pt>
                <c:pt idx="2">
                  <c:v>3. ÃÓ</c:v>
                </c:pt>
                <c:pt idx="3">
                  <c:v>4. ÖÄ</c:v>
                </c:pt>
                <c:pt idx="4">
                  <c:v>5. ÁÆ</c:v>
                </c:pt>
                <c:pt idx="5">
                  <c:v>6. ªØ</c:v>
                </c:pt>
                <c:pt idx="6">
                  <c:v>7. ÃÑ</c:v>
                </c:pt>
                <c:pt idx="7">
                  <c:v>8. ªÒ</c:v>
                </c:pt>
                <c:pt idx="8">
                  <c:v>9. ÕÄ</c:v>
                </c:pt>
                <c:pt idx="9">
                  <c:v>10.ËÑ</c:v>
                </c:pt>
                <c:pt idx="10">
                  <c:v>11. ÄÕ </c:v>
                </c:pt>
                <c:pt idx="11">
                  <c:v>12. ÑÎ</c:v>
                </c:pt>
                <c:pt idx="12">
                  <c:v>13. ÝÄ </c:v>
                </c:pt>
                <c:pt idx="13">
                  <c:v>14. ÑÖ </c:v>
                </c:pt>
                <c:pt idx="14">
                  <c:v>15.ÀÄ </c:v>
                </c:pt>
              </c:strCache>
            </c:strRef>
          </c:cat>
          <c:val>
            <c:numRef>
              <c:f>[2]hyn!$D$45:$D$59</c:f>
              <c:numCache>
                <c:formatCode>General</c:formatCode>
                <c:ptCount val="15"/>
                <c:pt idx="0">
                  <c:v>1552</c:v>
                </c:pt>
                <c:pt idx="1">
                  <c:v>2026</c:v>
                </c:pt>
                <c:pt idx="2">
                  <c:v>1564</c:v>
                </c:pt>
                <c:pt idx="3">
                  <c:v>1003</c:v>
                </c:pt>
                <c:pt idx="4">
                  <c:v>1178</c:v>
                </c:pt>
                <c:pt idx="5">
                  <c:v>1443</c:v>
                </c:pt>
                <c:pt idx="6">
                  <c:v>2095</c:v>
                </c:pt>
                <c:pt idx="7">
                  <c:v>2295</c:v>
                </c:pt>
                <c:pt idx="8">
                  <c:v>2352</c:v>
                </c:pt>
                <c:pt idx="9">
                  <c:v>1822</c:v>
                </c:pt>
                <c:pt idx="10">
                  <c:v>2148</c:v>
                </c:pt>
                <c:pt idx="11">
                  <c:v>2220</c:v>
                </c:pt>
                <c:pt idx="12">
                  <c:v>5642</c:v>
                </c:pt>
                <c:pt idx="13">
                  <c:v>14008</c:v>
                </c:pt>
                <c:pt idx="14">
                  <c:v>2859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18026624"/>
        <c:axId val="118028160"/>
        <c:axId val="0"/>
      </c:bar3DChart>
      <c:catAx>
        <c:axId val="11802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Mon" pitchFamily="34" charset="0"/>
              </a:defRPr>
            </a:pPr>
            <a:endParaRPr lang="en-US"/>
          </a:p>
        </c:txPr>
        <c:crossAx val="118028160"/>
        <c:crosses val="autoZero"/>
        <c:auto val="1"/>
        <c:lblAlgn val="ctr"/>
        <c:lblOffset val="100"/>
        <c:noMultiLvlLbl val="0"/>
      </c:catAx>
      <c:valAx>
        <c:axId val="118028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8026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  <a:scene3d>
      <a:camera prst="orthographicFront"/>
      <a:lightRig rig="threePt" dir="t"/>
    </a:scene3d>
    <a:sp3d>
      <a:bevelB prst="relaxedInset"/>
    </a:sp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ìàëûí òîî /</a:t>
            </a:r>
            <a:r>
              <a:rPr lang="mn-MN"/>
              <a:t>мян.толгой</a:t>
            </a:r>
            <a:r>
              <a:rPr lang="en-US"/>
              <a:t>/</a:t>
            </a:r>
          </a:p>
        </c:rich>
      </c:tx>
      <c:overlay val="0"/>
    </c:title>
    <c:autoTitleDeleted val="0"/>
    <c:view3D>
      <c:rotX val="20"/>
      <c:rotY val="1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'[4]mal too'!$T$49</c:f>
              <c:strCache>
                <c:ptCount val="1"/>
                <c:pt idx="0">
                  <c:v>ìàëûí òîî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'[4]mal too'!$U$48:$AA$48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'[4]mal too'!$U$49:$AA$49</c:f>
              <c:numCache>
                <c:formatCode>General</c:formatCode>
                <c:ptCount val="7"/>
                <c:pt idx="0">
                  <c:v>2040.6</c:v>
                </c:pt>
                <c:pt idx="1">
                  <c:v>2147</c:v>
                </c:pt>
                <c:pt idx="2">
                  <c:v>1111.5</c:v>
                </c:pt>
                <c:pt idx="3">
                  <c:v>1348.7</c:v>
                </c:pt>
                <c:pt idx="4">
                  <c:v>1672</c:v>
                </c:pt>
                <c:pt idx="5">
                  <c:v>1996.2</c:v>
                </c:pt>
                <c:pt idx="6">
                  <c:v>2435.6999999999998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031744"/>
        <c:axId val="124033280"/>
        <c:axId val="0"/>
      </c:bar3DChart>
      <c:catAx>
        <c:axId val="12403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24033280"/>
        <c:crosses val="autoZero"/>
        <c:auto val="1"/>
        <c:lblAlgn val="ctr"/>
        <c:lblOffset val="100"/>
        <c:noMultiLvlLbl val="0"/>
      </c:catAx>
      <c:valAx>
        <c:axId val="124033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40317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Mon"/>
              <a:ea typeface="Arial Mon"/>
              <a:cs typeface="Arial Mon"/>
            </a:defRPr>
          </a:pPr>
          <a:endParaRPr lang="en-US"/>
        </a:p>
      </c:txPr>
    </c:legend>
    <c:plotVisOnly val="1"/>
    <c:dispBlanksAs val="gap"/>
    <c:showDLblsOverMax val="0"/>
  </c:chart>
  <c:spPr>
    <a:effectLst>
      <a:innerShdw blurRad="63500" dist="50800" dir="16200000">
        <a:prstClr val="black">
          <a:alpha val="50000"/>
        </a:prstClr>
      </a:innerShdw>
    </a:effectLst>
    <a:scene3d>
      <a:camera prst="orthographicFront"/>
      <a:lightRig rig="threePt" dir="t"/>
    </a:scene3d>
    <a:sp3d prstMaterial="flat">
      <a:bevelT h="0"/>
      <a:bevelB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3</xdr:row>
      <xdr:rowOff>219075</xdr:rowOff>
    </xdr:from>
    <xdr:to>
      <xdr:col>19</xdr:col>
      <xdr:colOff>38100</xdr:colOff>
      <xdr:row>31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352425</xdr:colOff>
      <xdr:row>46</xdr:row>
      <xdr:rowOff>95250</xdr:rowOff>
    </xdr:from>
    <xdr:to>
      <xdr:col>20</xdr:col>
      <xdr:colOff>47625</xdr:colOff>
      <xdr:row>61</xdr:row>
      <xdr:rowOff>9525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352425</xdr:colOff>
      <xdr:row>46</xdr:row>
      <xdr:rowOff>95250</xdr:rowOff>
    </xdr:from>
    <xdr:to>
      <xdr:col>20</xdr:col>
      <xdr:colOff>47625</xdr:colOff>
      <xdr:row>61</xdr:row>
      <xdr:rowOff>9525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352425</xdr:colOff>
      <xdr:row>46</xdr:row>
      <xdr:rowOff>95250</xdr:rowOff>
    </xdr:from>
    <xdr:to>
      <xdr:col>20</xdr:col>
      <xdr:colOff>47625</xdr:colOff>
      <xdr:row>61</xdr:row>
      <xdr:rowOff>9525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352425</xdr:colOff>
      <xdr:row>46</xdr:row>
      <xdr:rowOff>95250</xdr:rowOff>
    </xdr:from>
    <xdr:to>
      <xdr:col>20</xdr:col>
      <xdr:colOff>47625</xdr:colOff>
      <xdr:row>61</xdr:row>
      <xdr:rowOff>9525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352425</xdr:colOff>
      <xdr:row>46</xdr:row>
      <xdr:rowOff>95250</xdr:rowOff>
    </xdr:from>
    <xdr:to>
      <xdr:col>20</xdr:col>
      <xdr:colOff>47625</xdr:colOff>
      <xdr:row>61</xdr:row>
      <xdr:rowOff>9525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352425</xdr:colOff>
      <xdr:row>46</xdr:row>
      <xdr:rowOff>95250</xdr:rowOff>
    </xdr:from>
    <xdr:to>
      <xdr:col>20</xdr:col>
      <xdr:colOff>47625</xdr:colOff>
      <xdr:row>61</xdr:row>
      <xdr:rowOff>9525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485775</xdr:colOff>
      <xdr:row>29</xdr:row>
      <xdr:rowOff>9525</xdr:rowOff>
    </xdr:from>
    <xdr:to>
      <xdr:col>27</xdr:col>
      <xdr:colOff>285750</xdr:colOff>
      <xdr:row>45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NT-2012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UMAN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udulmur_fund_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TOO-2015.01.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zarlaga"/>
      <sheetName val="2004"/>
    </sheetNames>
    <sheetDataSet>
      <sheetData sheetId="0" refreshError="1"/>
      <sheetData sheetId="1">
        <row r="6">
          <cell r="A6" t="str">
            <v xml:space="preserve">        -Цалин хөлс болон нэмэгдэл урамшил</v>
          </cell>
          <cell r="D6">
            <v>16751483.800000001</v>
          </cell>
        </row>
        <row r="7">
          <cell r="A7" t="str">
            <v xml:space="preserve">         -Àæèë îëãîã÷îîñ íèéãìèéí äààòãàëä òºëºõ øèìòãýë</v>
          </cell>
          <cell r="D7">
            <v>1828290.1</v>
          </cell>
        </row>
        <row r="8">
          <cell r="A8" t="str">
            <v xml:space="preserve">      -Байр ашиглалттай холбоотой тогтмол зардал</v>
          </cell>
          <cell r="D8">
            <v>2114224.2000000002</v>
          </cell>
        </row>
        <row r="9">
          <cell r="A9" t="str">
            <v xml:space="preserve">       -Хангамж бараа материалын зардал</v>
          </cell>
          <cell r="D9">
            <v>865848.3</v>
          </cell>
        </row>
        <row r="10">
          <cell r="A10" t="str">
            <v xml:space="preserve">       -Норматив зардал</v>
          </cell>
          <cell r="D10">
            <v>1427624.9</v>
          </cell>
        </row>
        <row r="11">
          <cell r="A11" t="str">
            <v xml:space="preserve">       -Эд хогшил урсгал засварын зардал</v>
          </cell>
          <cell r="D11">
            <v>721533.97</v>
          </cell>
        </row>
        <row r="12">
          <cell r="A12" t="str">
            <v xml:space="preserve">      -Томилолтын зардал</v>
          </cell>
          <cell r="D12">
            <v>193264.08</v>
          </cell>
        </row>
        <row r="13">
          <cell r="A13" t="str">
            <v xml:space="preserve">      -Бусдаар гүйцэтгүүлсэн ажил үйлчилгээний төлбөр хураамж</v>
          </cell>
          <cell r="D13">
            <v>575027.6</v>
          </cell>
        </row>
        <row r="14">
          <cell r="A14" t="str">
            <v xml:space="preserve">      -Бараа үйлчилгээний бусад зардал</v>
          </cell>
          <cell r="D14">
            <v>697090.8</v>
          </cell>
        </row>
        <row r="15">
          <cell r="A15" t="str">
            <v xml:space="preserve">      -Засгийн газрын дотоод шилжүүлэг</v>
          </cell>
          <cell r="D15">
            <v>37500</v>
          </cell>
        </row>
        <row r="16">
          <cell r="A16" t="str">
            <v xml:space="preserve">      -Нийгмийн халамжийн үйлчилгээ</v>
          </cell>
          <cell r="D16">
            <v>3247660.77</v>
          </cell>
        </row>
        <row r="17">
          <cell r="A17" t="str">
            <v xml:space="preserve">      -Ажил олгогчоос олгох тэтгэмж урамшуулал дэмжлэг</v>
          </cell>
          <cell r="D17">
            <v>1525423.8</v>
          </cell>
        </row>
        <row r="18">
          <cell r="A18" t="str">
            <v xml:space="preserve">      -Төрөөс иргэдэд үзүүлэх бусад тэтгэмж дэмжлэг</v>
          </cell>
          <cell r="D18">
            <v>334045.38</v>
          </cell>
        </row>
        <row r="19">
          <cell r="A19" t="str">
            <v xml:space="preserve">      -Хөрөнгө оруулалт</v>
          </cell>
          <cell r="D19">
            <v>9236100.3000000007</v>
          </cell>
        </row>
        <row r="20">
          <cell r="A20" t="str">
            <v xml:space="preserve">        -Бусад</v>
          </cell>
          <cell r="D20">
            <v>52927.3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1"/>
      <sheetName val="tns"/>
      <sheetName val="hyn"/>
      <sheetName val="tso"/>
      <sheetName val="ambyl"/>
      <sheetName val="àõ3"/>
      <sheetName val="ax-3"/>
      <sheetName val="axm"/>
      <sheetName val="nc-1"/>
      <sheetName val="ns1"/>
      <sheetName val="Sheet2"/>
      <sheetName val="tootsoo"/>
      <sheetName val="Sheet3"/>
      <sheetName val="graf"/>
    </sheetNames>
    <sheetDataSet>
      <sheetData sheetId="0" refreshError="1"/>
      <sheetData sheetId="1" refreshError="1"/>
      <sheetData sheetId="2">
        <row r="45">
          <cell r="A45" t="str">
            <v>1. ÄÖ</v>
          </cell>
          <cell r="C45">
            <v>1547</v>
          </cell>
          <cell r="D45">
            <v>1552</v>
          </cell>
        </row>
        <row r="46">
          <cell r="A46" t="str">
            <v>2. ÄÍ</v>
          </cell>
          <cell r="C46">
            <v>2022</v>
          </cell>
          <cell r="D46">
            <v>2026</v>
          </cell>
        </row>
        <row r="47">
          <cell r="A47" t="str">
            <v>3. ÃÓ</v>
          </cell>
          <cell r="C47">
            <v>1532</v>
          </cell>
          <cell r="D47">
            <v>1564</v>
          </cell>
        </row>
        <row r="48">
          <cell r="A48" t="str">
            <v>4. ÖÄ</v>
          </cell>
          <cell r="C48">
            <v>979</v>
          </cell>
          <cell r="D48">
            <v>1003</v>
          </cell>
        </row>
        <row r="49">
          <cell r="A49" t="str">
            <v>5. ÁÆ</v>
          </cell>
          <cell r="C49">
            <v>1180</v>
          </cell>
          <cell r="D49">
            <v>1178</v>
          </cell>
        </row>
        <row r="50">
          <cell r="A50" t="str">
            <v>6. ªØ</v>
          </cell>
          <cell r="C50">
            <v>1475</v>
          </cell>
          <cell r="D50">
            <v>1443</v>
          </cell>
        </row>
        <row r="51">
          <cell r="A51" t="str">
            <v>7. ÃÑ</v>
          </cell>
          <cell r="C51">
            <v>2111</v>
          </cell>
          <cell r="D51">
            <v>2095</v>
          </cell>
        </row>
        <row r="52">
          <cell r="A52" t="str">
            <v>8. ªÒ</v>
          </cell>
          <cell r="C52">
            <v>2233</v>
          </cell>
          <cell r="D52">
            <v>2295</v>
          </cell>
        </row>
        <row r="53">
          <cell r="A53" t="str">
            <v>9. ÕÄ</v>
          </cell>
          <cell r="C53">
            <v>2347</v>
          </cell>
          <cell r="D53">
            <v>2352</v>
          </cell>
        </row>
        <row r="54">
          <cell r="A54" t="str">
            <v>10.ËÑ</v>
          </cell>
          <cell r="C54">
            <v>1892</v>
          </cell>
          <cell r="D54">
            <v>1822</v>
          </cell>
        </row>
        <row r="55">
          <cell r="A55" t="str">
            <v xml:space="preserve">11. ÄÕ </v>
          </cell>
          <cell r="C55">
            <v>2177</v>
          </cell>
          <cell r="D55">
            <v>2148</v>
          </cell>
        </row>
        <row r="56">
          <cell r="A56" t="str">
            <v>12. ÑÎ</v>
          </cell>
          <cell r="C56">
            <v>2307</v>
          </cell>
          <cell r="D56">
            <v>2220</v>
          </cell>
        </row>
        <row r="57">
          <cell r="A57" t="str">
            <v xml:space="preserve">13. ÝÄ </v>
          </cell>
          <cell r="C57">
            <v>5765</v>
          </cell>
          <cell r="D57">
            <v>5642</v>
          </cell>
        </row>
        <row r="58">
          <cell r="A58" t="str">
            <v xml:space="preserve">14. ÑÖ </v>
          </cell>
          <cell r="C58">
            <v>13886</v>
          </cell>
          <cell r="D58">
            <v>14008</v>
          </cell>
        </row>
        <row r="59">
          <cell r="A59" t="str">
            <v xml:space="preserve">15.ÀÄ </v>
          </cell>
          <cell r="C59">
            <v>2947</v>
          </cell>
          <cell r="D59">
            <v>2859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ХС"/>
      <sheetName val="ЖдҮ"/>
      <sheetName val="ХЭдСАН"/>
      <sheetName val="СХС-1"/>
      <sheetName val="СХС-2"/>
    </sheetNames>
    <sheetDataSet>
      <sheetData sheetId="0" refreshError="1"/>
      <sheetData sheetId="1" refreshError="1"/>
      <sheetData sheetId="2" refreshError="1"/>
      <sheetData sheetId="3">
        <row r="5">
          <cell r="C5">
            <v>236000</v>
          </cell>
        </row>
        <row r="6">
          <cell r="C6">
            <v>192000</v>
          </cell>
        </row>
        <row r="7">
          <cell r="C7">
            <v>241000</v>
          </cell>
        </row>
        <row r="8">
          <cell r="C8">
            <v>147000</v>
          </cell>
        </row>
        <row r="9">
          <cell r="C9">
            <v>184000</v>
          </cell>
        </row>
        <row r="10">
          <cell r="C10">
            <v>185000</v>
          </cell>
        </row>
        <row r="11">
          <cell r="C11">
            <v>204000</v>
          </cell>
        </row>
        <row r="12">
          <cell r="C12">
            <v>200000</v>
          </cell>
        </row>
        <row r="13">
          <cell r="C13">
            <v>275500</v>
          </cell>
        </row>
        <row r="14">
          <cell r="C14">
            <v>196000</v>
          </cell>
        </row>
        <row r="15">
          <cell r="C15">
            <v>174000</v>
          </cell>
        </row>
        <row r="16">
          <cell r="C16">
            <v>199000</v>
          </cell>
        </row>
        <row r="17">
          <cell r="C17">
            <v>276500</v>
          </cell>
        </row>
        <row r="18">
          <cell r="C18">
            <v>1224000</v>
          </cell>
        </row>
        <row r="19">
          <cell r="C19">
            <v>249000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 too"/>
      <sheetName val="XAA1"/>
      <sheetName val="XAA2"/>
      <sheetName val="ºðõ"/>
      <sheetName val="Sheet3"/>
      <sheetName val="buleglelt"/>
      <sheetName val="Sheet1"/>
    </sheetNames>
    <sheetDataSet>
      <sheetData sheetId="0">
        <row r="48">
          <cell r="U48">
            <v>2008</v>
          </cell>
          <cell r="V48">
            <v>2009</v>
          </cell>
          <cell r="W48">
            <v>2010</v>
          </cell>
          <cell r="X48">
            <v>2011</v>
          </cell>
          <cell r="Y48">
            <v>2012</v>
          </cell>
          <cell r="Z48">
            <v>2013</v>
          </cell>
          <cell r="AA48">
            <v>2014</v>
          </cell>
        </row>
        <row r="49">
          <cell r="T49" t="str">
            <v>ìàëûí òîî</v>
          </cell>
          <cell r="U49">
            <v>2040.6</v>
          </cell>
          <cell r="V49">
            <v>2147</v>
          </cell>
          <cell r="W49">
            <v>1111.5</v>
          </cell>
          <cell r="X49">
            <v>1348.7</v>
          </cell>
          <cell r="Y49">
            <v>1672</v>
          </cell>
          <cell r="Z49">
            <v>1996.2</v>
          </cell>
          <cell r="AA49">
            <v>2435.6999999999998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H7" sqref="H7"/>
    </sheetView>
  </sheetViews>
  <sheetFormatPr defaultRowHeight="15"/>
  <cols>
    <col min="1" max="1" width="4.140625" customWidth="1"/>
    <col min="2" max="2" width="22.5703125" customWidth="1"/>
    <col min="257" max="257" width="4.140625" customWidth="1"/>
    <col min="258" max="258" width="22.5703125" customWidth="1"/>
    <col min="513" max="513" width="4.140625" customWidth="1"/>
    <col min="514" max="514" width="22.5703125" customWidth="1"/>
    <col min="769" max="769" width="4.140625" customWidth="1"/>
    <col min="770" max="770" width="22.5703125" customWidth="1"/>
    <col min="1025" max="1025" width="4.140625" customWidth="1"/>
    <col min="1026" max="1026" width="22.5703125" customWidth="1"/>
    <col min="1281" max="1281" width="4.140625" customWidth="1"/>
    <col min="1282" max="1282" width="22.5703125" customWidth="1"/>
    <col min="1537" max="1537" width="4.140625" customWidth="1"/>
    <col min="1538" max="1538" width="22.5703125" customWidth="1"/>
    <col min="1793" max="1793" width="4.140625" customWidth="1"/>
    <col min="1794" max="1794" width="22.5703125" customWidth="1"/>
    <col min="2049" max="2049" width="4.140625" customWidth="1"/>
    <col min="2050" max="2050" width="22.5703125" customWidth="1"/>
    <col min="2305" max="2305" width="4.140625" customWidth="1"/>
    <col min="2306" max="2306" width="22.5703125" customWidth="1"/>
    <col min="2561" max="2561" width="4.140625" customWidth="1"/>
    <col min="2562" max="2562" width="22.5703125" customWidth="1"/>
    <col min="2817" max="2817" width="4.140625" customWidth="1"/>
    <col min="2818" max="2818" width="22.5703125" customWidth="1"/>
    <col min="3073" max="3073" width="4.140625" customWidth="1"/>
    <col min="3074" max="3074" width="22.5703125" customWidth="1"/>
    <col min="3329" max="3329" width="4.140625" customWidth="1"/>
    <col min="3330" max="3330" width="22.5703125" customWidth="1"/>
    <col min="3585" max="3585" width="4.140625" customWidth="1"/>
    <col min="3586" max="3586" width="22.5703125" customWidth="1"/>
    <col min="3841" max="3841" width="4.140625" customWidth="1"/>
    <col min="3842" max="3842" width="22.5703125" customWidth="1"/>
    <col min="4097" max="4097" width="4.140625" customWidth="1"/>
    <col min="4098" max="4098" width="22.5703125" customWidth="1"/>
    <col min="4353" max="4353" width="4.140625" customWidth="1"/>
    <col min="4354" max="4354" width="22.5703125" customWidth="1"/>
    <col min="4609" max="4609" width="4.140625" customWidth="1"/>
    <col min="4610" max="4610" width="22.5703125" customWidth="1"/>
    <col min="4865" max="4865" width="4.140625" customWidth="1"/>
    <col min="4866" max="4866" width="22.5703125" customWidth="1"/>
    <col min="5121" max="5121" width="4.140625" customWidth="1"/>
    <col min="5122" max="5122" width="22.5703125" customWidth="1"/>
    <col min="5377" max="5377" width="4.140625" customWidth="1"/>
    <col min="5378" max="5378" width="22.5703125" customWidth="1"/>
    <col min="5633" max="5633" width="4.140625" customWidth="1"/>
    <col min="5634" max="5634" width="22.5703125" customWidth="1"/>
    <col min="5889" max="5889" width="4.140625" customWidth="1"/>
    <col min="5890" max="5890" width="22.5703125" customWidth="1"/>
    <col min="6145" max="6145" width="4.140625" customWidth="1"/>
    <col min="6146" max="6146" width="22.5703125" customWidth="1"/>
    <col min="6401" max="6401" width="4.140625" customWidth="1"/>
    <col min="6402" max="6402" width="22.5703125" customWidth="1"/>
    <col min="6657" max="6657" width="4.140625" customWidth="1"/>
    <col min="6658" max="6658" width="22.5703125" customWidth="1"/>
    <col min="6913" max="6913" width="4.140625" customWidth="1"/>
    <col min="6914" max="6914" width="22.5703125" customWidth="1"/>
    <col min="7169" max="7169" width="4.140625" customWidth="1"/>
    <col min="7170" max="7170" width="22.5703125" customWidth="1"/>
    <col min="7425" max="7425" width="4.140625" customWidth="1"/>
    <col min="7426" max="7426" width="22.5703125" customWidth="1"/>
    <col min="7681" max="7681" width="4.140625" customWidth="1"/>
    <col min="7682" max="7682" width="22.5703125" customWidth="1"/>
    <col min="7937" max="7937" width="4.140625" customWidth="1"/>
    <col min="7938" max="7938" width="22.5703125" customWidth="1"/>
    <col min="8193" max="8193" width="4.140625" customWidth="1"/>
    <col min="8194" max="8194" width="22.5703125" customWidth="1"/>
    <col min="8449" max="8449" width="4.140625" customWidth="1"/>
    <col min="8450" max="8450" width="22.5703125" customWidth="1"/>
    <col min="8705" max="8705" width="4.140625" customWidth="1"/>
    <col min="8706" max="8706" width="22.5703125" customWidth="1"/>
    <col min="8961" max="8961" width="4.140625" customWidth="1"/>
    <col min="8962" max="8962" width="22.5703125" customWidth="1"/>
    <col min="9217" max="9217" width="4.140625" customWidth="1"/>
    <col min="9218" max="9218" width="22.5703125" customWidth="1"/>
    <col min="9473" max="9473" width="4.140625" customWidth="1"/>
    <col min="9474" max="9474" width="22.5703125" customWidth="1"/>
    <col min="9729" max="9729" width="4.140625" customWidth="1"/>
    <col min="9730" max="9730" width="22.5703125" customWidth="1"/>
    <col min="9985" max="9985" width="4.140625" customWidth="1"/>
    <col min="9986" max="9986" width="22.5703125" customWidth="1"/>
    <col min="10241" max="10241" width="4.140625" customWidth="1"/>
    <col min="10242" max="10242" width="22.5703125" customWidth="1"/>
    <col min="10497" max="10497" width="4.140625" customWidth="1"/>
    <col min="10498" max="10498" width="22.5703125" customWidth="1"/>
    <col min="10753" max="10753" width="4.140625" customWidth="1"/>
    <col min="10754" max="10754" width="22.5703125" customWidth="1"/>
    <col min="11009" max="11009" width="4.140625" customWidth="1"/>
    <col min="11010" max="11010" width="22.5703125" customWidth="1"/>
    <col min="11265" max="11265" width="4.140625" customWidth="1"/>
    <col min="11266" max="11266" width="22.5703125" customWidth="1"/>
    <col min="11521" max="11521" width="4.140625" customWidth="1"/>
    <col min="11522" max="11522" width="22.5703125" customWidth="1"/>
    <col min="11777" max="11777" width="4.140625" customWidth="1"/>
    <col min="11778" max="11778" width="22.5703125" customWidth="1"/>
    <col min="12033" max="12033" width="4.140625" customWidth="1"/>
    <col min="12034" max="12034" width="22.5703125" customWidth="1"/>
    <col min="12289" max="12289" width="4.140625" customWidth="1"/>
    <col min="12290" max="12290" width="22.5703125" customWidth="1"/>
    <col min="12545" max="12545" width="4.140625" customWidth="1"/>
    <col min="12546" max="12546" width="22.5703125" customWidth="1"/>
    <col min="12801" max="12801" width="4.140625" customWidth="1"/>
    <col min="12802" max="12802" width="22.5703125" customWidth="1"/>
    <col min="13057" max="13057" width="4.140625" customWidth="1"/>
    <col min="13058" max="13058" width="22.5703125" customWidth="1"/>
    <col min="13313" max="13313" width="4.140625" customWidth="1"/>
    <col min="13314" max="13314" width="22.5703125" customWidth="1"/>
    <col min="13569" max="13569" width="4.140625" customWidth="1"/>
    <col min="13570" max="13570" width="22.5703125" customWidth="1"/>
    <col min="13825" max="13825" width="4.140625" customWidth="1"/>
    <col min="13826" max="13826" width="22.5703125" customWidth="1"/>
    <col min="14081" max="14081" width="4.140625" customWidth="1"/>
    <col min="14082" max="14082" width="22.5703125" customWidth="1"/>
    <col min="14337" max="14337" width="4.140625" customWidth="1"/>
    <col min="14338" max="14338" width="22.5703125" customWidth="1"/>
    <col min="14593" max="14593" width="4.140625" customWidth="1"/>
    <col min="14594" max="14594" width="22.5703125" customWidth="1"/>
    <col min="14849" max="14849" width="4.140625" customWidth="1"/>
    <col min="14850" max="14850" width="22.5703125" customWidth="1"/>
    <col min="15105" max="15105" width="4.140625" customWidth="1"/>
    <col min="15106" max="15106" width="22.5703125" customWidth="1"/>
    <col min="15361" max="15361" width="4.140625" customWidth="1"/>
    <col min="15362" max="15362" width="22.5703125" customWidth="1"/>
    <col min="15617" max="15617" width="4.140625" customWidth="1"/>
    <col min="15618" max="15618" width="22.5703125" customWidth="1"/>
    <col min="15873" max="15873" width="4.140625" customWidth="1"/>
    <col min="15874" max="15874" width="22.5703125" customWidth="1"/>
    <col min="16129" max="16129" width="4.140625" customWidth="1"/>
    <col min="16130" max="16130" width="22.5703125" customWidth="1"/>
  </cols>
  <sheetData>
    <row r="1" spans="1:7">
      <c r="A1" s="1" t="s">
        <v>0</v>
      </c>
      <c r="B1" s="1"/>
      <c r="C1" s="1"/>
      <c r="D1" s="1"/>
      <c r="E1" s="1"/>
      <c r="F1" s="1"/>
      <c r="G1" s="2"/>
    </row>
    <row r="2" spans="1:7">
      <c r="A2" s="683"/>
      <c r="B2" s="683"/>
      <c r="C2" s="683"/>
      <c r="D2" s="683"/>
      <c r="E2" s="683"/>
      <c r="F2" s="683"/>
      <c r="G2" s="2"/>
    </row>
    <row r="3" spans="1:7" ht="15.7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ht="15.75">
      <c r="A4" s="5">
        <v>1</v>
      </c>
      <c r="B4" s="3" t="s">
        <v>8</v>
      </c>
      <c r="C4" s="4">
        <v>1150</v>
      </c>
      <c r="D4" s="4">
        <v>1150</v>
      </c>
      <c r="E4" s="4">
        <v>1150</v>
      </c>
      <c r="F4" s="4">
        <v>1150</v>
      </c>
      <c r="G4" s="4">
        <v>1150</v>
      </c>
    </row>
    <row r="5" spans="1:7" ht="15.75">
      <c r="A5" s="5">
        <v>2</v>
      </c>
      <c r="B5" s="3" t="s">
        <v>9</v>
      </c>
      <c r="C5" s="4">
        <v>6000</v>
      </c>
      <c r="D5" s="4">
        <v>6000</v>
      </c>
      <c r="E5" s="4">
        <v>6000</v>
      </c>
      <c r="F5" s="4">
        <v>6000</v>
      </c>
      <c r="G5" s="4">
        <v>6000</v>
      </c>
    </row>
    <row r="6" spans="1:7" ht="15.75">
      <c r="A6" s="5">
        <v>3</v>
      </c>
      <c r="B6" s="3" t="s">
        <v>10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15.75">
      <c r="A7" s="5">
        <v>4</v>
      </c>
      <c r="B7" s="3" t="s">
        <v>11</v>
      </c>
      <c r="C7" s="4">
        <v>5500</v>
      </c>
      <c r="D7" s="4">
        <v>5500</v>
      </c>
      <c r="E7" s="4">
        <v>5500</v>
      </c>
      <c r="F7" s="4">
        <v>5500</v>
      </c>
      <c r="G7" s="4">
        <v>5500</v>
      </c>
    </row>
    <row r="8" spans="1:7" ht="15.75">
      <c r="A8" s="5">
        <v>5</v>
      </c>
      <c r="B8" s="3" t="s">
        <v>12</v>
      </c>
      <c r="C8" s="4">
        <v>1600</v>
      </c>
      <c r="D8" s="4">
        <v>1600</v>
      </c>
      <c r="E8" s="4">
        <v>1600</v>
      </c>
      <c r="F8" s="4">
        <v>1600</v>
      </c>
      <c r="G8" s="4">
        <v>1600</v>
      </c>
    </row>
    <row r="9" spans="1:7" ht="15.75">
      <c r="A9" s="5">
        <v>6</v>
      </c>
      <c r="B9" s="3" t="s">
        <v>13</v>
      </c>
      <c r="C9" s="4">
        <v>2200</v>
      </c>
      <c r="D9" s="4">
        <v>2200</v>
      </c>
      <c r="E9" s="4">
        <v>2200</v>
      </c>
      <c r="F9" s="4">
        <v>2200</v>
      </c>
      <c r="G9" s="4">
        <v>2200</v>
      </c>
    </row>
    <row r="10" spans="1:7" ht="15.75">
      <c r="A10" s="5">
        <v>7</v>
      </c>
      <c r="B10" s="3" t="s">
        <v>14</v>
      </c>
      <c r="C10" s="4">
        <v>1900</v>
      </c>
      <c r="D10" s="4">
        <v>1900</v>
      </c>
      <c r="E10" s="4">
        <v>1900</v>
      </c>
      <c r="F10" s="4">
        <v>1900</v>
      </c>
      <c r="G10" s="4">
        <v>1900</v>
      </c>
    </row>
    <row r="11" spans="1:7" ht="31.5">
      <c r="A11" s="5">
        <v>8</v>
      </c>
      <c r="B11" s="6" t="s">
        <v>15</v>
      </c>
      <c r="C11" s="4">
        <v>58000</v>
      </c>
      <c r="D11" s="4">
        <v>58000</v>
      </c>
      <c r="E11" s="4">
        <v>58000</v>
      </c>
      <c r="F11" s="4">
        <v>58000</v>
      </c>
      <c r="G11" s="4">
        <v>58000</v>
      </c>
    </row>
    <row r="12" spans="1:7" ht="15.75">
      <c r="A12" s="3"/>
      <c r="B12" s="3" t="s">
        <v>16</v>
      </c>
      <c r="C12" s="4">
        <v>58000</v>
      </c>
      <c r="D12" s="4">
        <v>58000</v>
      </c>
      <c r="E12" s="4">
        <v>58000</v>
      </c>
      <c r="F12" s="4">
        <v>58000</v>
      </c>
      <c r="G12" s="4">
        <v>58000</v>
      </c>
    </row>
    <row r="13" spans="1:7" ht="15.75">
      <c r="A13" s="3"/>
      <c r="B13" s="7" t="s">
        <v>17</v>
      </c>
      <c r="C13" s="4">
        <v>58000</v>
      </c>
      <c r="D13" s="4">
        <v>58000</v>
      </c>
      <c r="E13" s="4">
        <v>58000</v>
      </c>
      <c r="F13" s="4">
        <v>58000</v>
      </c>
      <c r="G13" s="4">
        <v>58000</v>
      </c>
    </row>
    <row r="14" spans="1:7" ht="15.75">
      <c r="A14" s="5">
        <v>9</v>
      </c>
      <c r="B14" s="6" t="s">
        <v>18</v>
      </c>
      <c r="C14" s="4">
        <v>1570</v>
      </c>
      <c r="D14" s="4">
        <v>1570</v>
      </c>
      <c r="E14" s="4">
        <v>1570</v>
      </c>
      <c r="F14" s="4">
        <v>1570</v>
      </c>
      <c r="G14" s="4">
        <v>1570</v>
      </c>
    </row>
    <row r="15" spans="1:7" ht="15.75">
      <c r="A15" s="5">
        <v>10</v>
      </c>
      <c r="B15" s="6" t="s">
        <v>19</v>
      </c>
      <c r="C15" s="4">
        <v>1810</v>
      </c>
      <c r="D15" s="4">
        <v>1810</v>
      </c>
      <c r="E15" s="4">
        <v>1810</v>
      </c>
      <c r="F15" s="4">
        <v>1810</v>
      </c>
      <c r="G15" s="4">
        <v>1810</v>
      </c>
    </row>
    <row r="16" spans="1:7" ht="15.75">
      <c r="A16" s="5">
        <v>11</v>
      </c>
      <c r="B16" s="6" t="s">
        <v>20</v>
      </c>
      <c r="C16" s="4">
        <v>1890</v>
      </c>
      <c r="D16" s="4">
        <v>1890</v>
      </c>
      <c r="E16" s="4">
        <v>1890</v>
      </c>
      <c r="F16" s="4">
        <v>1890</v>
      </c>
      <c r="G16" s="4">
        <v>1890</v>
      </c>
    </row>
  </sheetData>
  <mergeCells count="1">
    <mergeCell ref="A1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0"/>
  <sheetViews>
    <sheetView workbookViewId="0">
      <selection activeCell="P17" sqref="P17"/>
    </sheetView>
  </sheetViews>
  <sheetFormatPr defaultRowHeight="12.75"/>
  <cols>
    <col min="1" max="1" width="15.140625" style="173" customWidth="1"/>
    <col min="2" max="2" width="7.7109375" style="173" customWidth="1"/>
    <col min="3" max="13" width="7" style="173" customWidth="1"/>
    <col min="14" max="256" width="9.140625" style="173"/>
    <col min="257" max="257" width="15.140625" style="173" customWidth="1"/>
    <col min="258" max="258" width="7.7109375" style="173" customWidth="1"/>
    <col min="259" max="269" width="7" style="173" customWidth="1"/>
    <col min="270" max="512" width="9.140625" style="173"/>
    <col min="513" max="513" width="15.140625" style="173" customWidth="1"/>
    <col min="514" max="514" width="7.7109375" style="173" customWidth="1"/>
    <col min="515" max="525" width="7" style="173" customWidth="1"/>
    <col min="526" max="768" width="9.140625" style="173"/>
    <col min="769" max="769" width="15.140625" style="173" customWidth="1"/>
    <col min="770" max="770" width="7.7109375" style="173" customWidth="1"/>
    <col min="771" max="781" width="7" style="173" customWidth="1"/>
    <col min="782" max="1024" width="9.140625" style="173"/>
    <col min="1025" max="1025" width="15.140625" style="173" customWidth="1"/>
    <col min="1026" max="1026" width="7.7109375" style="173" customWidth="1"/>
    <col min="1027" max="1037" width="7" style="173" customWidth="1"/>
    <col min="1038" max="1280" width="9.140625" style="173"/>
    <col min="1281" max="1281" width="15.140625" style="173" customWidth="1"/>
    <col min="1282" max="1282" width="7.7109375" style="173" customWidth="1"/>
    <col min="1283" max="1293" width="7" style="173" customWidth="1"/>
    <col min="1294" max="1536" width="9.140625" style="173"/>
    <col min="1537" max="1537" width="15.140625" style="173" customWidth="1"/>
    <col min="1538" max="1538" width="7.7109375" style="173" customWidth="1"/>
    <col min="1539" max="1549" width="7" style="173" customWidth="1"/>
    <col min="1550" max="1792" width="9.140625" style="173"/>
    <col min="1793" max="1793" width="15.140625" style="173" customWidth="1"/>
    <col min="1794" max="1794" width="7.7109375" style="173" customWidth="1"/>
    <col min="1795" max="1805" width="7" style="173" customWidth="1"/>
    <col min="1806" max="2048" width="9.140625" style="173"/>
    <col min="2049" max="2049" width="15.140625" style="173" customWidth="1"/>
    <col min="2050" max="2050" width="7.7109375" style="173" customWidth="1"/>
    <col min="2051" max="2061" width="7" style="173" customWidth="1"/>
    <col min="2062" max="2304" width="9.140625" style="173"/>
    <col min="2305" max="2305" width="15.140625" style="173" customWidth="1"/>
    <col min="2306" max="2306" width="7.7109375" style="173" customWidth="1"/>
    <col min="2307" max="2317" width="7" style="173" customWidth="1"/>
    <col min="2318" max="2560" width="9.140625" style="173"/>
    <col min="2561" max="2561" width="15.140625" style="173" customWidth="1"/>
    <col min="2562" max="2562" width="7.7109375" style="173" customWidth="1"/>
    <col min="2563" max="2573" width="7" style="173" customWidth="1"/>
    <col min="2574" max="2816" width="9.140625" style="173"/>
    <col min="2817" max="2817" width="15.140625" style="173" customWidth="1"/>
    <col min="2818" max="2818" width="7.7109375" style="173" customWidth="1"/>
    <col min="2819" max="2829" width="7" style="173" customWidth="1"/>
    <col min="2830" max="3072" width="9.140625" style="173"/>
    <col min="3073" max="3073" width="15.140625" style="173" customWidth="1"/>
    <col min="3074" max="3074" width="7.7109375" style="173" customWidth="1"/>
    <col min="3075" max="3085" width="7" style="173" customWidth="1"/>
    <col min="3086" max="3328" width="9.140625" style="173"/>
    <col min="3329" max="3329" width="15.140625" style="173" customWidth="1"/>
    <col min="3330" max="3330" width="7.7109375" style="173" customWidth="1"/>
    <col min="3331" max="3341" width="7" style="173" customWidth="1"/>
    <col min="3342" max="3584" width="9.140625" style="173"/>
    <col min="3585" max="3585" width="15.140625" style="173" customWidth="1"/>
    <col min="3586" max="3586" width="7.7109375" style="173" customWidth="1"/>
    <col min="3587" max="3597" width="7" style="173" customWidth="1"/>
    <col min="3598" max="3840" width="9.140625" style="173"/>
    <col min="3841" max="3841" width="15.140625" style="173" customWidth="1"/>
    <col min="3842" max="3842" width="7.7109375" style="173" customWidth="1"/>
    <col min="3843" max="3853" width="7" style="173" customWidth="1"/>
    <col min="3854" max="4096" width="9.140625" style="173"/>
    <col min="4097" max="4097" width="15.140625" style="173" customWidth="1"/>
    <col min="4098" max="4098" width="7.7109375" style="173" customWidth="1"/>
    <col min="4099" max="4109" width="7" style="173" customWidth="1"/>
    <col min="4110" max="4352" width="9.140625" style="173"/>
    <col min="4353" max="4353" width="15.140625" style="173" customWidth="1"/>
    <col min="4354" max="4354" width="7.7109375" style="173" customWidth="1"/>
    <col min="4355" max="4365" width="7" style="173" customWidth="1"/>
    <col min="4366" max="4608" width="9.140625" style="173"/>
    <col min="4609" max="4609" width="15.140625" style="173" customWidth="1"/>
    <col min="4610" max="4610" width="7.7109375" style="173" customWidth="1"/>
    <col min="4611" max="4621" width="7" style="173" customWidth="1"/>
    <col min="4622" max="4864" width="9.140625" style="173"/>
    <col min="4865" max="4865" width="15.140625" style="173" customWidth="1"/>
    <col min="4866" max="4866" width="7.7109375" style="173" customWidth="1"/>
    <col min="4867" max="4877" width="7" style="173" customWidth="1"/>
    <col min="4878" max="5120" width="9.140625" style="173"/>
    <col min="5121" max="5121" width="15.140625" style="173" customWidth="1"/>
    <col min="5122" max="5122" width="7.7109375" style="173" customWidth="1"/>
    <col min="5123" max="5133" width="7" style="173" customWidth="1"/>
    <col min="5134" max="5376" width="9.140625" style="173"/>
    <col min="5377" max="5377" width="15.140625" style="173" customWidth="1"/>
    <col min="5378" max="5378" width="7.7109375" style="173" customWidth="1"/>
    <col min="5379" max="5389" width="7" style="173" customWidth="1"/>
    <col min="5390" max="5632" width="9.140625" style="173"/>
    <col min="5633" max="5633" width="15.140625" style="173" customWidth="1"/>
    <col min="5634" max="5634" width="7.7109375" style="173" customWidth="1"/>
    <col min="5635" max="5645" width="7" style="173" customWidth="1"/>
    <col min="5646" max="5888" width="9.140625" style="173"/>
    <col min="5889" max="5889" width="15.140625" style="173" customWidth="1"/>
    <col min="5890" max="5890" width="7.7109375" style="173" customWidth="1"/>
    <col min="5891" max="5901" width="7" style="173" customWidth="1"/>
    <col min="5902" max="6144" width="9.140625" style="173"/>
    <col min="6145" max="6145" width="15.140625" style="173" customWidth="1"/>
    <col min="6146" max="6146" width="7.7109375" style="173" customWidth="1"/>
    <col min="6147" max="6157" width="7" style="173" customWidth="1"/>
    <col min="6158" max="6400" width="9.140625" style="173"/>
    <col min="6401" max="6401" width="15.140625" style="173" customWidth="1"/>
    <col min="6402" max="6402" width="7.7109375" style="173" customWidth="1"/>
    <col min="6403" max="6413" width="7" style="173" customWidth="1"/>
    <col min="6414" max="6656" width="9.140625" style="173"/>
    <col min="6657" max="6657" width="15.140625" style="173" customWidth="1"/>
    <col min="6658" max="6658" width="7.7109375" style="173" customWidth="1"/>
    <col min="6659" max="6669" width="7" style="173" customWidth="1"/>
    <col min="6670" max="6912" width="9.140625" style="173"/>
    <col min="6913" max="6913" width="15.140625" style="173" customWidth="1"/>
    <col min="6914" max="6914" width="7.7109375" style="173" customWidth="1"/>
    <col min="6915" max="6925" width="7" style="173" customWidth="1"/>
    <col min="6926" max="7168" width="9.140625" style="173"/>
    <col min="7169" max="7169" width="15.140625" style="173" customWidth="1"/>
    <col min="7170" max="7170" width="7.7109375" style="173" customWidth="1"/>
    <col min="7171" max="7181" width="7" style="173" customWidth="1"/>
    <col min="7182" max="7424" width="9.140625" style="173"/>
    <col min="7425" max="7425" width="15.140625" style="173" customWidth="1"/>
    <col min="7426" max="7426" width="7.7109375" style="173" customWidth="1"/>
    <col min="7427" max="7437" width="7" style="173" customWidth="1"/>
    <col min="7438" max="7680" width="9.140625" style="173"/>
    <col min="7681" max="7681" width="15.140625" style="173" customWidth="1"/>
    <col min="7682" max="7682" width="7.7109375" style="173" customWidth="1"/>
    <col min="7683" max="7693" width="7" style="173" customWidth="1"/>
    <col min="7694" max="7936" width="9.140625" style="173"/>
    <col min="7937" max="7937" width="15.140625" style="173" customWidth="1"/>
    <col min="7938" max="7938" width="7.7109375" style="173" customWidth="1"/>
    <col min="7939" max="7949" width="7" style="173" customWidth="1"/>
    <col min="7950" max="8192" width="9.140625" style="173"/>
    <col min="8193" max="8193" width="15.140625" style="173" customWidth="1"/>
    <col min="8194" max="8194" width="7.7109375" style="173" customWidth="1"/>
    <col min="8195" max="8205" width="7" style="173" customWidth="1"/>
    <col min="8206" max="8448" width="9.140625" style="173"/>
    <col min="8449" max="8449" width="15.140625" style="173" customWidth="1"/>
    <col min="8450" max="8450" width="7.7109375" style="173" customWidth="1"/>
    <col min="8451" max="8461" width="7" style="173" customWidth="1"/>
    <col min="8462" max="8704" width="9.140625" style="173"/>
    <col min="8705" max="8705" width="15.140625" style="173" customWidth="1"/>
    <col min="8706" max="8706" width="7.7109375" style="173" customWidth="1"/>
    <col min="8707" max="8717" width="7" style="173" customWidth="1"/>
    <col min="8718" max="8960" width="9.140625" style="173"/>
    <col min="8961" max="8961" width="15.140625" style="173" customWidth="1"/>
    <col min="8962" max="8962" width="7.7109375" style="173" customWidth="1"/>
    <col min="8963" max="8973" width="7" style="173" customWidth="1"/>
    <col min="8974" max="9216" width="9.140625" style="173"/>
    <col min="9217" max="9217" width="15.140625" style="173" customWidth="1"/>
    <col min="9218" max="9218" width="7.7109375" style="173" customWidth="1"/>
    <col min="9219" max="9229" width="7" style="173" customWidth="1"/>
    <col min="9230" max="9472" width="9.140625" style="173"/>
    <col min="9473" max="9473" width="15.140625" style="173" customWidth="1"/>
    <col min="9474" max="9474" width="7.7109375" style="173" customWidth="1"/>
    <col min="9475" max="9485" width="7" style="173" customWidth="1"/>
    <col min="9486" max="9728" width="9.140625" style="173"/>
    <col min="9729" max="9729" width="15.140625" style="173" customWidth="1"/>
    <col min="9730" max="9730" width="7.7109375" style="173" customWidth="1"/>
    <col min="9731" max="9741" width="7" style="173" customWidth="1"/>
    <col min="9742" max="9984" width="9.140625" style="173"/>
    <col min="9985" max="9985" width="15.140625" style="173" customWidth="1"/>
    <col min="9986" max="9986" width="7.7109375" style="173" customWidth="1"/>
    <col min="9987" max="9997" width="7" style="173" customWidth="1"/>
    <col min="9998" max="10240" width="9.140625" style="173"/>
    <col min="10241" max="10241" width="15.140625" style="173" customWidth="1"/>
    <col min="10242" max="10242" width="7.7109375" style="173" customWidth="1"/>
    <col min="10243" max="10253" width="7" style="173" customWidth="1"/>
    <col min="10254" max="10496" width="9.140625" style="173"/>
    <col min="10497" max="10497" width="15.140625" style="173" customWidth="1"/>
    <col min="10498" max="10498" width="7.7109375" style="173" customWidth="1"/>
    <col min="10499" max="10509" width="7" style="173" customWidth="1"/>
    <col min="10510" max="10752" width="9.140625" style="173"/>
    <col min="10753" max="10753" width="15.140625" style="173" customWidth="1"/>
    <col min="10754" max="10754" width="7.7109375" style="173" customWidth="1"/>
    <col min="10755" max="10765" width="7" style="173" customWidth="1"/>
    <col min="10766" max="11008" width="9.140625" style="173"/>
    <col min="11009" max="11009" width="15.140625" style="173" customWidth="1"/>
    <col min="11010" max="11010" width="7.7109375" style="173" customWidth="1"/>
    <col min="11011" max="11021" width="7" style="173" customWidth="1"/>
    <col min="11022" max="11264" width="9.140625" style="173"/>
    <col min="11265" max="11265" width="15.140625" style="173" customWidth="1"/>
    <col min="11266" max="11266" width="7.7109375" style="173" customWidth="1"/>
    <col min="11267" max="11277" width="7" style="173" customWidth="1"/>
    <col min="11278" max="11520" width="9.140625" style="173"/>
    <col min="11521" max="11521" width="15.140625" style="173" customWidth="1"/>
    <col min="11522" max="11522" width="7.7109375" style="173" customWidth="1"/>
    <col min="11523" max="11533" width="7" style="173" customWidth="1"/>
    <col min="11534" max="11776" width="9.140625" style="173"/>
    <col min="11777" max="11777" width="15.140625" style="173" customWidth="1"/>
    <col min="11778" max="11778" width="7.7109375" style="173" customWidth="1"/>
    <col min="11779" max="11789" width="7" style="173" customWidth="1"/>
    <col min="11790" max="12032" width="9.140625" style="173"/>
    <col min="12033" max="12033" width="15.140625" style="173" customWidth="1"/>
    <col min="12034" max="12034" width="7.7109375" style="173" customWidth="1"/>
    <col min="12035" max="12045" width="7" style="173" customWidth="1"/>
    <col min="12046" max="12288" width="9.140625" style="173"/>
    <col min="12289" max="12289" width="15.140625" style="173" customWidth="1"/>
    <col min="12290" max="12290" width="7.7109375" style="173" customWidth="1"/>
    <col min="12291" max="12301" width="7" style="173" customWidth="1"/>
    <col min="12302" max="12544" width="9.140625" style="173"/>
    <col min="12545" max="12545" width="15.140625" style="173" customWidth="1"/>
    <col min="12546" max="12546" width="7.7109375" style="173" customWidth="1"/>
    <col min="12547" max="12557" width="7" style="173" customWidth="1"/>
    <col min="12558" max="12800" width="9.140625" style="173"/>
    <col min="12801" max="12801" width="15.140625" style="173" customWidth="1"/>
    <col min="12802" max="12802" width="7.7109375" style="173" customWidth="1"/>
    <col min="12803" max="12813" width="7" style="173" customWidth="1"/>
    <col min="12814" max="13056" width="9.140625" style="173"/>
    <col min="13057" max="13057" width="15.140625" style="173" customWidth="1"/>
    <col min="13058" max="13058" width="7.7109375" style="173" customWidth="1"/>
    <col min="13059" max="13069" width="7" style="173" customWidth="1"/>
    <col min="13070" max="13312" width="9.140625" style="173"/>
    <col min="13313" max="13313" width="15.140625" style="173" customWidth="1"/>
    <col min="13314" max="13314" width="7.7109375" style="173" customWidth="1"/>
    <col min="13315" max="13325" width="7" style="173" customWidth="1"/>
    <col min="13326" max="13568" width="9.140625" style="173"/>
    <col min="13569" max="13569" width="15.140625" style="173" customWidth="1"/>
    <col min="13570" max="13570" width="7.7109375" style="173" customWidth="1"/>
    <col min="13571" max="13581" width="7" style="173" customWidth="1"/>
    <col min="13582" max="13824" width="9.140625" style="173"/>
    <col min="13825" max="13825" width="15.140625" style="173" customWidth="1"/>
    <col min="13826" max="13826" width="7.7109375" style="173" customWidth="1"/>
    <col min="13827" max="13837" width="7" style="173" customWidth="1"/>
    <col min="13838" max="14080" width="9.140625" style="173"/>
    <col min="14081" max="14081" width="15.140625" style="173" customWidth="1"/>
    <col min="14082" max="14082" width="7.7109375" style="173" customWidth="1"/>
    <col min="14083" max="14093" width="7" style="173" customWidth="1"/>
    <col min="14094" max="14336" width="9.140625" style="173"/>
    <col min="14337" max="14337" width="15.140625" style="173" customWidth="1"/>
    <col min="14338" max="14338" width="7.7109375" style="173" customWidth="1"/>
    <col min="14339" max="14349" width="7" style="173" customWidth="1"/>
    <col min="14350" max="14592" width="9.140625" style="173"/>
    <col min="14593" max="14593" width="15.140625" style="173" customWidth="1"/>
    <col min="14594" max="14594" width="7.7109375" style="173" customWidth="1"/>
    <col min="14595" max="14605" width="7" style="173" customWidth="1"/>
    <col min="14606" max="14848" width="9.140625" style="173"/>
    <col min="14849" max="14849" width="15.140625" style="173" customWidth="1"/>
    <col min="14850" max="14850" width="7.7109375" style="173" customWidth="1"/>
    <col min="14851" max="14861" width="7" style="173" customWidth="1"/>
    <col min="14862" max="15104" width="9.140625" style="173"/>
    <col min="15105" max="15105" width="15.140625" style="173" customWidth="1"/>
    <col min="15106" max="15106" width="7.7109375" style="173" customWidth="1"/>
    <col min="15107" max="15117" width="7" style="173" customWidth="1"/>
    <col min="15118" max="15360" width="9.140625" style="173"/>
    <col min="15361" max="15361" width="15.140625" style="173" customWidth="1"/>
    <col min="15362" max="15362" width="7.7109375" style="173" customWidth="1"/>
    <col min="15363" max="15373" width="7" style="173" customWidth="1"/>
    <col min="15374" max="15616" width="9.140625" style="173"/>
    <col min="15617" max="15617" width="15.140625" style="173" customWidth="1"/>
    <col min="15618" max="15618" width="7.7109375" style="173" customWidth="1"/>
    <col min="15619" max="15629" width="7" style="173" customWidth="1"/>
    <col min="15630" max="15872" width="9.140625" style="173"/>
    <col min="15873" max="15873" width="15.140625" style="173" customWidth="1"/>
    <col min="15874" max="15874" width="7.7109375" style="173" customWidth="1"/>
    <col min="15875" max="15885" width="7" style="173" customWidth="1"/>
    <col min="15886" max="16128" width="9.140625" style="173"/>
    <col min="16129" max="16129" width="15.140625" style="173" customWidth="1"/>
    <col min="16130" max="16130" width="7.7109375" style="173" customWidth="1"/>
    <col min="16131" max="16141" width="7" style="173" customWidth="1"/>
    <col min="16142" max="16384" width="9.140625" style="173"/>
  </cols>
  <sheetData>
    <row r="1" spans="1:14">
      <c r="B1" s="174" t="s">
        <v>256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4">
      <c r="J2" s="173" t="s">
        <v>195</v>
      </c>
      <c r="K2" s="175"/>
      <c r="L2" s="175"/>
      <c r="M2" s="176"/>
    </row>
    <row r="3" spans="1:14" s="177" customFormat="1" ht="18.75" customHeight="1">
      <c r="A3" s="746" t="s">
        <v>257</v>
      </c>
      <c r="B3" s="747" t="s">
        <v>258</v>
      </c>
      <c r="C3" s="746" t="s">
        <v>259</v>
      </c>
      <c r="D3" s="746"/>
      <c r="E3" s="746"/>
      <c r="F3" s="746"/>
      <c r="G3" s="746"/>
      <c r="H3" s="746"/>
      <c r="I3" s="746"/>
      <c r="J3" s="746"/>
      <c r="K3" s="746"/>
      <c r="L3" s="746"/>
      <c r="M3" s="749" t="s">
        <v>260</v>
      </c>
    </row>
    <row r="4" spans="1:14" s="179" customFormat="1" ht="23.25" customHeight="1">
      <c r="A4" s="746"/>
      <c r="B4" s="748"/>
      <c r="C4" s="178" t="s">
        <v>261</v>
      </c>
      <c r="D4" s="178" t="s">
        <v>262</v>
      </c>
      <c r="E4" s="178" t="s">
        <v>263</v>
      </c>
      <c r="F4" s="178" t="s">
        <v>264</v>
      </c>
      <c r="G4" s="178" t="s">
        <v>265</v>
      </c>
      <c r="H4" s="178" t="s">
        <v>266</v>
      </c>
      <c r="I4" s="178" t="s">
        <v>267</v>
      </c>
      <c r="J4" s="178" t="s">
        <v>268</v>
      </c>
      <c r="K4" s="178" t="s">
        <v>269</v>
      </c>
      <c r="L4" s="178" t="s">
        <v>270</v>
      </c>
      <c r="M4" s="749"/>
    </row>
    <row r="5" spans="1:14">
      <c r="A5" s="180" t="s">
        <v>271</v>
      </c>
      <c r="B5" s="180">
        <v>1</v>
      </c>
      <c r="C5" s="180">
        <v>2</v>
      </c>
      <c r="D5" s="180">
        <v>3</v>
      </c>
      <c r="E5" s="180">
        <v>4</v>
      </c>
      <c r="F5" s="180">
        <v>5</v>
      </c>
      <c r="G5" s="180">
        <v>6</v>
      </c>
      <c r="H5" s="180">
        <v>7</v>
      </c>
      <c r="I5" s="180">
        <v>8</v>
      </c>
      <c r="J5" s="180">
        <v>9</v>
      </c>
      <c r="K5" s="180">
        <v>10</v>
      </c>
      <c r="L5" s="180">
        <v>11</v>
      </c>
      <c r="M5" s="749"/>
    </row>
    <row r="6" spans="1:14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</row>
    <row r="7" spans="1:14">
      <c r="A7" s="161" t="s">
        <v>272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</row>
    <row r="8" spans="1:14">
      <c r="A8" s="161" t="s">
        <v>91</v>
      </c>
      <c r="B8" s="161">
        <v>4181</v>
      </c>
      <c r="C8" s="161">
        <v>596</v>
      </c>
      <c r="D8" s="161">
        <v>654</v>
      </c>
      <c r="E8" s="161">
        <v>839</v>
      </c>
      <c r="F8" s="161">
        <v>964</v>
      </c>
      <c r="G8" s="161">
        <v>621</v>
      </c>
      <c r="H8" s="161">
        <v>334</v>
      </c>
      <c r="I8" s="161">
        <v>124</v>
      </c>
      <c r="J8" s="161">
        <v>36</v>
      </c>
      <c r="K8" s="161">
        <v>12</v>
      </c>
      <c r="L8" s="161">
        <v>1</v>
      </c>
      <c r="M8" s="82">
        <v>3.3503946424300408</v>
      </c>
      <c r="N8" s="161"/>
    </row>
    <row r="9" spans="1:14">
      <c r="A9" s="161" t="s">
        <v>92</v>
      </c>
      <c r="B9" s="161">
        <v>821</v>
      </c>
      <c r="C9" s="161">
        <v>112</v>
      </c>
      <c r="D9" s="161">
        <v>114</v>
      </c>
      <c r="E9" s="161">
        <v>161</v>
      </c>
      <c r="F9" s="161">
        <v>201</v>
      </c>
      <c r="G9" s="161">
        <v>139</v>
      </c>
      <c r="H9" s="161">
        <v>48</v>
      </c>
      <c r="I9" s="161">
        <v>34</v>
      </c>
      <c r="J9" s="161">
        <v>10</v>
      </c>
      <c r="K9" s="161">
        <v>1</v>
      </c>
      <c r="L9" s="161">
        <v>1</v>
      </c>
      <c r="M9" s="82">
        <v>3.4823386114494519</v>
      </c>
      <c r="N9" s="161"/>
    </row>
    <row r="10" spans="1:14">
      <c r="A10" s="161" t="s">
        <v>81</v>
      </c>
      <c r="B10" s="161">
        <v>408</v>
      </c>
      <c r="C10" s="161">
        <v>105</v>
      </c>
      <c r="D10" s="161">
        <v>80</v>
      </c>
      <c r="E10" s="161">
        <v>78</v>
      </c>
      <c r="F10" s="161">
        <v>71</v>
      </c>
      <c r="G10" s="161">
        <v>54</v>
      </c>
      <c r="H10" s="161">
        <v>15</v>
      </c>
      <c r="I10" s="161">
        <v>4</v>
      </c>
      <c r="J10" s="161">
        <v>0</v>
      </c>
      <c r="K10" s="161">
        <v>1</v>
      </c>
      <c r="L10" s="161">
        <v>0</v>
      </c>
      <c r="M10" s="82">
        <v>2.8872549019607843</v>
      </c>
      <c r="N10" s="161"/>
    </row>
    <row r="11" spans="1:14">
      <c r="A11" s="161" t="s">
        <v>79</v>
      </c>
      <c r="B11" s="161">
        <v>498</v>
      </c>
      <c r="C11" s="161">
        <v>113</v>
      </c>
      <c r="D11" s="161">
        <v>80</v>
      </c>
      <c r="E11" s="161">
        <v>94</v>
      </c>
      <c r="F11" s="161">
        <v>110</v>
      </c>
      <c r="G11" s="161">
        <v>76</v>
      </c>
      <c r="H11" s="161">
        <v>18</v>
      </c>
      <c r="I11" s="161">
        <v>7</v>
      </c>
      <c r="J11" s="161">
        <v>0</v>
      </c>
      <c r="K11" s="161">
        <v>0</v>
      </c>
      <c r="L11" s="161">
        <v>0</v>
      </c>
      <c r="M11" s="82">
        <v>3.1405622489959839</v>
      </c>
      <c r="N11" s="161"/>
    </row>
    <row r="12" spans="1:14">
      <c r="A12" s="161" t="s">
        <v>83</v>
      </c>
      <c r="B12" s="161">
        <v>634</v>
      </c>
      <c r="C12" s="161">
        <v>120</v>
      </c>
      <c r="D12" s="161">
        <v>102</v>
      </c>
      <c r="E12" s="161">
        <v>106</v>
      </c>
      <c r="F12" s="161">
        <v>153</v>
      </c>
      <c r="G12" s="161">
        <v>86</v>
      </c>
      <c r="H12" s="161">
        <v>53</v>
      </c>
      <c r="I12" s="161">
        <v>8</v>
      </c>
      <c r="J12" s="161">
        <v>5</v>
      </c>
      <c r="K12" s="161">
        <v>1</v>
      </c>
      <c r="L12" s="161">
        <v>0</v>
      </c>
      <c r="M12" s="82">
        <v>3.3044164037854888</v>
      </c>
      <c r="N12" s="161"/>
    </row>
    <row r="13" spans="1:14">
      <c r="A13" s="161" t="s">
        <v>88</v>
      </c>
      <c r="B13" s="161">
        <v>650</v>
      </c>
      <c r="C13" s="161">
        <v>114</v>
      </c>
      <c r="D13" s="161">
        <v>113</v>
      </c>
      <c r="E13" s="161">
        <v>116</v>
      </c>
      <c r="F13" s="161">
        <v>146</v>
      </c>
      <c r="G13" s="161">
        <v>100</v>
      </c>
      <c r="H13" s="161">
        <v>37</v>
      </c>
      <c r="I13" s="161">
        <v>14</v>
      </c>
      <c r="J13" s="161">
        <v>5</v>
      </c>
      <c r="K13" s="161">
        <v>5</v>
      </c>
      <c r="L13" s="161">
        <v>0</v>
      </c>
      <c r="M13" s="82">
        <v>3.3046153846153845</v>
      </c>
      <c r="N13" s="161"/>
    </row>
    <row r="14" spans="1:14">
      <c r="A14" s="161" t="s">
        <v>76</v>
      </c>
      <c r="B14" s="161">
        <v>506</v>
      </c>
      <c r="C14" s="161">
        <v>127</v>
      </c>
      <c r="D14" s="161">
        <v>77</v>
      </c>
      <c r="E14" s="161">
        <v>100</v>
      </c>
      <c r="F14" s="161">
        <v>112</v>
      </c>
      <c r="G14" s="161">
        <v>49</v>
      </c>
      <c r="H14" s="161">
        <v>24</v>
      </c>
      <c r="I14" s="161">
        <v>10</v>
      </c>
      <c r="J14" s="161">
        <v>5</v>
      </c>
      <c r="K14" s="161">
        <v>1</v>
      </c>
      <c r="L14" s="161">
        <v>1</v>
      </c>
      <c r="M14" s="82">
        <v>3.0671936758893281</v>
      </c>
      <c r="N14" s="161"/>
    </row>
    <row r="15" spans="1:14">
      <c r="A15" s="161" t="s">
        <v>78</v>
      </c>
      <c r="B15" s="161">
        <v>562</v>
      </c>
      <c r="C15" s="161">
        <v>77</v>
      </c>
      <c r="D15" s="161">
        <v>90</v>
      </c>
      <c r="E15" s="161">
        <v>108</v>
      </c>
      <c r="F15" s="161">
        <v>123</v>
      </c>
      <c r="G15" s="161">
        <v>96</v>
      </c>
      <c r="H15" s="161">
        <v>44</v>
      </c>
      <c r="I15" s="161">
        <v>16</v>
      </c>
      <c r="J15" s="161">
        <v>7</v>
      </c>
      <c r="K15" s="161">
        <v>0</v>
      </c>
      <c r="L15" s="161">
        <v>1</v>
      </c>
      <c r="M15" s="82">
        <v>3.604982206405694</v>
      </c>
      <c r="N15" s="161"/>
    </row>
    <row r="16" spans="1:14">
      <c r="A16" s="161" t="s">
        <v>87</v>
      </c>
      <c r="B16" s="161">
        <v>538</v>
      </c>
      <c r="C16" s="161">
        <v>83</v>
      </c>
      <c r="D16" s="161">
        <v>75</v>
      </c>
      <c r="E16" s="161">
        <v>92</v>
      </c>
      <c r="F16" s="161">
        <v>137</v>
      </c>
      <c r="G16" s="161">
        <v>96</v>
      </c>
      <c r="H16" s="161">
        <v>35</v>
      </c>
      <c r="I16" s="161">
        <v>16</v>
      </c>
      <c r="J16" s="161">
        <v>3</v>
      </c>
      <c r="K16" s="161">
        <v>1</v>
      </c>
      <c r="L16" s="161">
        <v>0</v>
      </c>
      <c r="M16" s="82">
        <v>3.3866171003717471</v>
      </c>
      <c r="N16" s="161"/>
    </row>
    <row r="17" spans="1:14">
      <c r="A17" s="161" t="s">
        <v>84</v>
      </c>
      <c r="B17" s="161">
        <v>715</v>
      </c>
      <c r="C17" s="161">
        <v>180</v>
      </c>
      <c r="D17" s="161">
        <v>106</v>
      </c>
      <c r="E17" s="161">
        <v>124</v>
      </c>
      <c r="F17" s="161">
        <v>147</v>
      </c>
      <c r="G17" s="161">
        <v>101</v>
      </c>
      <c r="H17" s="161">
        <v>39</v>
      </c>
      <c r="I17" s="161">
        <v>8</v>
      </c>
      <c r="J17" s="161">
        <v>6</v>
      </c>
      <c r="K17" s="161">
        <v>2</v>
      </c>
      <c r="L17" s="161">
        <v>2</v>
      </c>
      <c r="M17" s="82">
        <v>3.2097902097902096</v>
      </c>
      <c r="N17" s="161"/>
    </row>
    <row r="18" spans="1:14">
      <c r="A18" s="161" t="s">
        <v>82</v>
      </c>
      <c r="B18" s="161">
        <v>444</v>
      </c>
      <c r="C18" s="161">
        <v>78</v>
      </c>
      <c r="D18" s="161">
        <v>74</v>
      </c>
      <c r="E18" s="161">
        <v>88</v>
      </c>
      <c r="F18" s="161">
        <v>110</v>
      </c>
      <c r="G18" s="161">
        <v>55</v>
      </c>
      <c r="H18" s="161">
        <v>25</v>
      </c>
      <c r="I18" s="161">
        <v>11</v>
      </c>
      <c r="J18" s="161">
        <v>2</v>
      </c>
      <c r="K18" s="161">
        <v>1</v>
      </c>
      <c r="L18" s="161">
        <v>0</v>
      </c>
      <c r="M18" s="82">
        <v>3.25</v>
      </c>
      <c r="N18" s="161"/>
    </row>
    <row r="19" spans="1:14">
      <c r="A19" s="161" t="s">
        <v>273</v>
      </c>
      <c r="B19" s="161">
        <v>647</v>
      </c>
      <c r="C19" s="161">
        <v>99</v>
      </c>
      <c r="D19" s="161">
        <v>89</v>
      </c>
      <c r="E19" s="161">
        <v>112</v>
      </c>
      <c r="F19" s="161">
        <v>152</v>
      </c>
      <c r="G19" s="161">
        <v>112</v>
      </c>
      <c r="H19" s="161">
        <v>61</v>
      </c>
      <c r="I19" s="161">
        <v>19</v>
      </c>
      <c r="J19" s="161">
        <v>0</v>
      </c>
      <c r="K19" s="161">
        <v>0</v>
      </c>
      <c r="L19" s="161">
        <v>3</v>
      </c>
      <c r="M19" s="82">
        <v>3.4312210200927358</v>
      </c>
      <c r="N19" s="161"/>
    </row>
    <row r="20" spans="1:14">
      <c r="A20" s="161" t="s">
        <v>86</v>
      </c>
      <c r="B20" s="161">
        <v>658</v>
      </c>
      <c r="C20" s="161">
        <v>101</v>
      </c>
      <c r="D20" s="161">
        <v>108</v>
      </c>
      <c r="E20" s="161">
        <v>117</v>
      </c>
      <c r="F20" s="161">
        <v>130</v>
      </c>
      <c r="G20" s="161">
        <v>114</v>
      </c>
      <c r="H20" s="161">
        <v>56</v>
      </c>
      <c r="I20" s="161">
        <v>22</v>
      </c>
      <c r="J20" s="161">
        <v>7</v>
      </c>
      <c r="K20" s="161">
        <v>1</v>
      </c>
      <c r="L20" s="161">
        <v>2</v>
      </c>
      <c r="M20" s="82">
        <v>3.5744680851063828</v>
      </c>
      <c r="N20" s="161"/>
    </row>
    <row r="21" spans="1:14">
      <c r="A21" s="181" t="s">
        <v>80</v>
      </c>
      <c r="B21" s="181">
        <v>370</v>
      </c>
      <c r="C21" s="181">
        <v>124</v>
      </c>
      <c r="D21" s="181">
        <v>76</v>
      </c>
      <c r="E21" s="181">
        <v>51</v>
      </c>
      <c r="F21" s="181">
        <v>69</v>
      </c>
      <c r="G21" s="181">
        <v>31</v>
      </c>
      <c r="H21" s="181">
        <v>16</v>
      </c>
      <c r="I21" s="181">
        <v>2</v>
      </c>
      <c r="J21" s="181">
        <v>1</v>
      </c>
      <c r="K21" s="181">
        <v>0</v>
      </c>
      <c r="L21" s="181">
        <v>0</v>
      </c>
      <c r="M21" s="82">
        <v>2.7108108108108109</v>
      </c>
      <c r="N21" s="161"/>
    </row>
    <row r="22" spans="1:14">
      <c r="A22" s="181" t="s">
        <v>90</v>
      </c>
      <c r="B22" s="181">
        <v>1650</v>
      </c>
      <c r="C22" s="181">
        <v>242</v>
      </c>
      <c r="D22" s="181">
        <v>247</v>
      </c>
      <c r="E22" s="181">
        <v>317</v>
      </c>
      <c r="F22" s="181">
        <v>421</v>
      </c>
      <c r="G22" s="181">
        <v>264</v>
      </c>
      <c r="H22" s="181">
        <v>93</v>
      </c>
      <c r="I22" s="181">
        <v>51</v>
      </c>
      <c r="J22" s="181">
        <v>9</v>
      </c>
      <c r="K22" s="181">
        <v>5</v>
      </c>
      <c r="L22" s="181">
        <v>1</v>
      </c>
      <c r="M22" s="82">
        <v>3.4193939393939394</v>
      </c>
      <c r="N22" s="161"/>
    </row>
    <row r="23" spans="1:14">
      <c r="A23" s="182" t="s">
        <v>274</v>
      </c>
      <c r="B23" s="182">
        <v>13282</v>
      </c>
      <c r="C23" s="182">
        <v>2271</v>
      </c>
      <c r="D23" s="182">
        <v>2085</v>
      </c>
      <c r="E23" s="182">
        <v>2503</v>
      </c>
      <c r="F23" s="182">
        <v>3046</v>
      </c>
      <c r="G23" s="182">
        <v>1994</v>
      </c>
      <c r="H23" s="182">
        <v>898</v>
      </c>
      <c r="I23" s="182">
        <v>346</v>
      </c>
      <c r="J23" s="182">
        <v>96</v>
      </c>
      <c r="K23" s="182">
        <v>31</v>
      </c>
      <c r="L23" s="182">
        <v>12</v>
      </c>
      <c r="M23" s="183">
        <v>3.3283391055563922</v>
      </c>
      <c r="N23" s="161"/>
    </row>
    <row r="24" spans="1:14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</row>
    <row r="25" spans="1:14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</row>
    <row r="26" spans="1:14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</row>
    <row r="27" spans="1:14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4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4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1:14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</row>
    <row r="31" spans="1:14">
      <c r="A31" s="161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</row>
    <row r="32" spans="1:14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</row>
    <row r="33" spans="1:13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</row>
    <row r="34" spans="1:13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</row>
    <row r="35" spans="1:13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</row>
    <row r="36" spans="1:13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</row>
    <row r="37" spans="1:13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</row>
    <row r="38" spans="1:13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</row>
    <row r="39" spans="1:13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</row>
    <row r="40" spans="1:13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</row>
    <row r="41" spans="1:13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</row>
    <row r="42" spans="1:13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</row>
    <row r="43" spans="1:13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</row>
    <row r="44" spans="1:13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</row>
    <row r="45" spans="1:13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</row>
    <row r="46" spans="1:13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</row>
    <row r="47" spans="1:13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</row>
    <row r="48" spans="1:13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</row>
    <row r="49" spans="1:13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</row>
    <row r="50" spans="1:13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</row>
    <row r="51" spans="1:13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</row>
    <row r="52" spans="1:13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</row>
    <row r="53" spans="1:13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</row>
    <row r="54" spans="1:13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</row>
    <row r="55" spans="1:13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</row>
    <row r="56" spans="1:13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</row>
    <row r="57" spans="1:13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</row>
    <row r="58" spans="1:13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</row>
    <row r="59" spans="1:13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</row>
    <row r="60" spans="1:13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</row>
    <row r="61" spans="1:13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</row>
    <row r="62" spans="1:13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</row>
    <row r="63" spans="1:13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</row>
    <row r="64" spans="1:13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</row>
    <row r="65" spans="1:13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</row>
    <row r="66" spans="1:13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</row>
    <row r="67" spans="1:13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</row>
    <row r="68" spans="1:13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</row>
    <row r="69" spans="1:13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</row>
    <row r="70" spans="1:13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</row>
    <row r="71" spans="1:13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</row>
    <row r="72" spans="1:13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</row>
    <row r="73" spans="1:13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</row>
    <row r="74" spans="1:13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</row>
    <row r="75" spans="1:13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</row>
    <row r="76" spans="1:13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</row>
    <row r="77" spans="1:13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</row>
    <row r="78" spans="1:13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</row>
    <row r="79" spans="1:13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</row>
    <row r="80" spans="1:13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</row>
    <row r="81" spans="1:13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</row>
    <row r="82" spans="1:13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</row>
    <row r="83" spans="1:13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</row>
    <row r="84" spans="1:13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</row>
    <row r="85" spans="1:13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</row>
    <row r="86" spans="1:13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</row>
    <row r="87" spans="1:13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1:13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1:13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1:13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1:13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1:13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1:13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1:13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</row>
    <row r="95" spans="1:13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</row>
    <row r="96" spans="1:13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</row>
    <row r="97" spans="1:13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</row>
    <row r="98" spans="1:13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</row>
    <row r="99" spans="1:13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</row>
    <row r="100" spans="1:13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</row>
    <row r="101" spans="1:13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</row>
    <row r="102" spans="1:13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</row>
    <row r="103" spans="1:13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</row>
    <row r="104" spans="1:13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</row>
    <row r="105" spans="1:13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</row>
    <row r="106" spans="1:13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</row>
    <row r="107" spans="1:13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</row>
    <row r="108" spans="1:13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</row>
    <row r="109" spans="1:13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</row>
    <row r="110" spans="1:13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</row>
    <row r="111" spans="1:13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</row>
    <row r="112" spans="1:13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</row>
    <row r="113" spans="1:13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</row>
    <row r="114" spans="1:13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</row>
    <row r="115" spans="1:13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</row>
    <row r="116" spans="1:13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</row>
    <row r="117" spans="1:13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</row>
    <row r="118" spans="1:13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</row>
    <row r="119" spans="1:13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</row>
    <row r="120" spans="1:13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</row>
    <row r="121" spans="1:13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</row>
    <row r="122" spans="1:13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</row>
    <row r="123" spans="1:13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</row>
    <row r="124" spans="1:13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</row>
    <row r="125" spans="1:13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</row>
    <row r="126" spans="1:13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</row>
    <row r="127" spans="1:13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</row>
    <row r="128" spans="1:13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</row>
    <row r="129" spans="1:13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</row>
    <row r="130" spans="1:13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</row>
    <row r="131" spans="1:13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</row>
    <row r="132" spans="1:13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</row>
    <row r="133" spans="1:13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</row>
    <row r="134" spans="1:13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</row>
    <row r="135" spans="1:13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</row>
    <row r="136" spans="1:13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</row>
    <row r="137" spans="1:13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</row>
    <row r="138" spans="1:13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</row>
    <row r="139" spans="1:13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</row>
    <row r="140" spans="1:13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</row>
    <row r="141" spans="1:13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</row>
    <row r="142" spans="1:13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</row>
    <row r="143" spans="1:13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</row>
    <row r="144" spans="1:13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</row>
    <row r="145" spans="1:13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</row>
    <row r="146" spans="1:13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</row>
    <row r="147" spans="1:13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</row>
    <row r="148" spans="1:13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</row>
    <row r="149" spans="1:13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</row>
    <row r="150" spans="1:13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</row>
    <row r="151" spans="1:13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</row>
    <row r="152" spans="1:13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</row>
    <row r="153" spans="1:13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</row>
    <row r="154" spans="1:13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</row>
    <row r="155" spans="1:13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</row>
    <row r="156" spans="1:13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</row>
    <row r="157" spans="1:13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</row>
    <row r="158" spans="1:13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</row>
    <row r="159" spans="1:13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</row>
    <row r="160" spans="1:13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</row>
    <row r="161" spans="1:13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</row>
    <row r="162" spans="1:13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</row>
    <row r="163" spans="1:13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</row>
    <row r="164" spans="1:13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</row>
    <row r="165" spans="1:13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</row>
    <row r="166" spans="1:13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</row>
    <row r="167" spans="1:13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</row>
    <row r="168" spans="1:13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</row>
    <row r="169" spans="1:13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</row>
    <row r="170" spans="1:13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</row>
    <row r="171" spans="1:13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</row>
    <row r="172" spans="1:13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</row>
    <row r="173" spans="1:13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</row>
    <row r="174" spans="1:13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</row>
    <row r="175" spans="1:13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</row>
    <row r="176" spans="1:13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</row>
    <row r="177" spans="1:13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</row>
    <row r="178" spans="1:13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</row>
    <row r="179" spans="1:13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</row>
    <row r="180" spans="1:13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</row>
    <row r="181" spans="1:13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</row>
    <row r="182" spans="1:13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</row>
    <row r="183" spans="1:13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</row>
    <row r="184" spans="1:13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</row>
    <row r="185" spans="1:13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</row>
    <row r="186" spans="1:13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</row>
    <row r="187" spans="1:13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</row>
    <row r="188" spans="1:13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</row>
    <row r="189" spans="1:13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</row>
    <row r="190" spans="1:13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</row>
    <row r="191" spans="1:13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</row>
    <row r="192" spans="1:13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</row>
    <row r="193" spans="1:13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</row>
    <row r="194" spans="1:13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</row>
    <row r="195" spans="1:13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</row>
    <row r="196" spans="1:13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</row>
    <row r="197" spans="1:13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</row>
    <row r="198" spans="1:13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</row>
    <row r="199" spans="1:13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</row>
    <row r="200" spans="1:13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</row>
    <row r="201" spans="1:13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</row>
    <row r="202" spans="1:13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</row>
    <row r="203" spans="1:13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</row>
    <row r="204" spans="1:13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</row>
    <row r="205" spans="1:13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</row>
    <row r="206" spans="1:13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</row>
    <row r="207" spans="1:13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</row>
    <row r="208" spans="1:13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</row>
    <row r="209" spans="1:13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</row>
    <row r="210" spans="1:13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</row>
    <row r="211" spans="1:13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</row>
    <row r="212" spans="1:13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</row>
    <row r="213" spans="1:13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</row>
    <row r="214" spans="1:13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</row>
    <row r="215" spans="1:13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</row>
    <row r="216" spans="1:13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</row>
    <row r="217" spans="1:13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</row>
    <row r="218" spans="1:13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</row>
    <row r="219" spans="1:13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</row>
    <row r="220" spans="1:13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</row>
    <row r="221" spans="1:13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</row>
    <row r="222" spans="1:13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</row>
    <row r="223" spans="1:13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</row>
    <row r="224" spans="1:13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</row>
    <row r="225" spans="1:13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</row>
    <row r="226" spans="1:13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</row>
    <row r="227" spans="1:13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</row>
    <row r="228" spans="1:13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</row>
    <row r="229" spans="1:13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</row>
    <row r="230" spans="1:13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</row>
    <row r="231" spans="1:13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</row>
    <row r="232" spans="1:13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</row>
    <row r="233" spans="1:13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</row>
    <row r="234" spans="1:13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</row>
    <row r="235" spans="1:13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</row>
    <row r="236" spans="1:13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</row>
    <row r="237" spans="1:13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</row>
    <row r="238" spans="1:13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</row>
    <row r="239" spans="1:13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</row>
    <row r="240" spans="1:13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</row>
    <row r="241" spans="1:13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</row>
    <row r="242" spans="1:13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</row>
    <row r="243" spans="1:13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</row>
    <row r="244" spans="1:13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</row>
    <row r="245" spans="1:13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</row>
    <row r="246" spans="1:13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</row>
    <row r="247" spans="1:13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</row>
    <row r="248" spans="1:13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</row>
    <row r="249" spans="1:13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</row>
    <row r="250" spans="1:13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</row>
    <row r="251" spans="1:13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</row>
    <row r="252" spans="1:13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</row>
    <row r="253" spans="1:13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</row>
    <row r="254" spans="1:13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</row>
    <row r="255" spans="1:13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</row>
    <row r="256" spans="1:13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</row>
    <row r="257" spans="1:13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</row>
    <row r="258" spans="1:13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</row>
    <row r="259" spans="1:13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</row>
    <row r="260" spans="1:13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</row>
    <row r="261" spans="1:13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</row>
    <row r="262" spans="1:13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</row>
    <row r="263" spans="1:13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</row>
    <row r="264" spans="1:13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</row>
    <row r="265" spans="1:13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</row>
    <row r="266" spans="1:13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</row>
    <row r="267" spans="1:13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</row>
    <row r="268" spans="1:13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</row>
    <row r="269" spans="1:13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</row>
    <row r="270" spans="1:13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</row>
    <row r="271" spans="1:13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</row>
    <row r="272" spans="1:13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</row>
    <row r="273" spans="1:13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</row>
    <row r="274" spans="1:13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</row>
    <row r="275" spans="1:13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</row>
    <row r="276" spans="1:13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</row>
    <row r="277" spans="1:13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</row>
    <row r="278" spans="1:13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</row>
    <row r="279" spans="1:13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</row>
    <row r="280" spans="1:13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</row>
    <row r="281" spans="1:13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</row>
    <row r="282" spans="1:13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</row>
    <row r="283" spans="1:13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</row>
    <row r="284" spans="1:13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</row>
    <row r="285" spans="1:13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</row>
    <row r="286" spans="1:13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</row>
    <row r="287" spans="1:13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</row>
    <row r="288" spans="1:13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</row>
    <row r="289" spans="1:13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</row>
    <row r="290" spans="1:13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</row>
    <row r="291" spans="1:13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</row>
    <row r="292" spans="1:13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</row>
    <row r="293" spans="1:13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</row>
    <row r="294" spans="1:13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</row>
    <row r="295" spans="1:13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</row>
    <row r="296" spans="1:13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</row>
    <row r="297" spans="1:13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</row>
    <row r="298" spans="1:13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</row>
    <row r="299" spans="1:13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</row>
    <row r="300" spans="1:13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</row>
    <row r="301" spans="1:13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</row>
    <row r="302" spans="1:13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</row>
    <row r="303" spans="1:13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</row>
    <row r="304" spans="1:13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</row>
    <row r="305" spans="1:13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</row>
    <row r="306" spans="1:13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</row>
    <row r="307" spans="1:13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</row>
    <row r="308" spans="1:13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</row>
    <row r="309" spans="1:13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</row>
    <row r="310" spans="1:13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</row>
    <row r="311" spans="1:13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</row>
    <row r="312" spans="1:13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</row>
    <row r="313" spans="1:13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</row>
    <row r="314" spans="1:13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</row>
    <row r="315" spans="1:13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</row>
    <row r="316" spans="1:13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</row>
    <row r="317" spans="1:13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</row>
    <row r="318" spans="1:13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</row>
    <row r="319" spans="1:13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</row>
    <row r="320" spans="1:13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</row>
    <row r="321" spans="1:13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</row>
    <row r="322" spans="1:13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</row>
    <row r="323" spans="1:13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</row>
    <row r="324" spans="1:13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</row>
    <row r="325" spans="1:13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</row>
    <row r="326" spans="1:13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</row>
    <row r="327" spans="1:13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</row>
    <row r="328" spans="1:13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</row>
    <row r="329" spans="1:13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</row>
    <row r="330" spans="1:13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</row>
    <row r="331" spans="1:13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</row>
    <row r="332" spans="1:13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</row>
    <row r="333" spans="1:13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</row>
    <row r="334" spans="1:13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</row>
    <row r="335" spans="1:13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</row>
    <row r="336" spans="1:13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</row>
    <row r="337" spans="1:13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</row>
    <row r="338" spans="1:13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</row>
    <row r="339" spans="1:13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</row>
    <row r="340" spans="1:13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</row>
    <row r="341" spans="1:13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</row>
    <row r="342" spans="1:13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</row>
    <row r="343" spans="1:13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</row>
    <row r="344" spans="1:13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</row>
    <row r="345" spans="1:13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</row>
    <row r="346" spans="1:13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</row>
    <row r="347" spans="1:13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</row>
    <row r="348" spans="1:13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</row>
    <row r="349" spans="1:13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</row>
    <row r="350" spans="1:13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</row>
    <row r="351" spans="1:13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</row>
    <row r="352" spans="1:13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</row>
    <row r="353" spans="1:13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</row>
    <row r="354" spans="1:13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</row>
    <row r="355" spans="1:13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</row>
    <row r="356" spans="1:13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</row>
    <row r="357" spans="1:13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</row>
    <row r="358" spans="1:13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</row>
    <row r="359" spans="1:13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</row>
    <row r="360" spans="1:13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</row>
    <row r="361" spans="1:13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</row>
    <row r="362" spans="1:13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</row>
    <row r="363" spans="1:13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</row>
    <row r="364" spans="1:13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</row>
    <row r="365" spans="1:13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</row>
    <row r="366" spans="1:13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</row>
    <row r="367" spans="1:13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</row>
    <row r="368" spans="1:13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</row>
    <row r="369" spans="1:13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</row>
    <row r="370" spans="1:13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</row>
    <row r="371" spans="1:13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</row>
    <row r="372" spans="1:13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</row>
    <row r="373" spans="1:13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</row>
    <row r="374" spans="1:13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</row>
    <row r="375" spans="1:13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</row>
    <row r="376" spans="1:13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</row>
    <row r="377" spans="1:13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</row>
    <row r="378" spans="1:13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</row>
    <row r="379" spans="1:13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</row>
    <row r="380" spans="1:13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</row>
    <row r="381" spans="1:13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</row>
    <row r="382" spans="1:13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</row>
    <row r="383" spans="1:13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</row>
    <row r="384" spans="1:13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</row>
    <row r="385" spans="1:13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</row>
    <row r="386" spans="1:13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</row>
    <row r="387" spans="1:13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</row>
    <row r="388" spans="1:13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</row>
    <row r="389" spans="1:13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</row>
    <row r="390" spans="1:13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</row>
    <row r="391" spans="1:13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</row>
    <row r="392" spans="1:13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</row>
    <row r="393" spans="1:13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</row>
    <row r="394" spans="1:13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</row>
    <row r="395" spans="1:13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</row>
    <row r="396" spans="1:13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</row>
    <row r="397" spans="1:13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</row>
    <row r="398" spans="1:13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</row>
    <row r="399" spans="1:13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</row>
    <row r="400" spans="1:13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</row>
    <row r="401" spans="1:13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</row>
    <row r="402" spans="1:13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</row>
    <row r="403" spans="1:13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</row>
    <row r="404" spans="1:13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</row>
    <row r="405" spans="1:13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</row>
    <row r="406" spans="1:13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</row>
    <row r="407" spans="1:13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</row>
    <row r="408" spans="1:13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</row>
    <row r="409" spans="1:13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</row>
    <row r="410" spans="1:13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</row>
    <row r="411" spans="1:13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</row>
    <row r="412" spans="1:13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</row>
    <row r="413" spans="1:13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</row>
    <row r="414" spans="1:13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</row>
    <row r="415" spans="1:13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</row>
    <row r="416" spans="1:13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</row>
    <row r="417" spans="1:13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</row>
    <row r="418" spans="1:13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</row>
    <row r="419" spans="1:13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</row>
    <row r="420" spans="1:13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</row>
    <row r="421" spans="1:13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</row>
    <row r="422" spans="1:13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</row>
    <row r="423" spans="1:13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</row>
    <row r="424" spans="1:13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</row>
    <row r="425" spans="1:13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</row>
    <row r="426" spans="1:13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</row>
    <row r="427" spans="1:13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</row>
    <row r="428" spans="1:13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</row>
    <row r="429" spans="1:13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</row>
    <row r="430" spans="1:13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</row>
    <row r="431" spans="1:13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</row>
    <row r="432" spans="1:13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</row>
    <row r="433" spans="1:13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</row>
    <row r="434" spans="1:13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</row>
    <row r="435" spans="1:13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</row>
    <row r="436" spans="1:13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</row>
    <row r="437" spans="1:13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</row>
    <row r="438" spans="1:13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</row>
    <row r="439" spans="1:13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</row>
    <row r="440" spans="1:13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</row>
    <row r="441" spans="1:13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</row>
    <row r="442" spans="1:13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</row>
    <row r="443" spans="1:13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</row>
    <row r="444" spans="1:13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</row>
    <row r="445" spans="1:13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</row>
    <row r="446" spans="1:13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</row>
    <row r="447" spans="1:13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</row>
    <row r="448" spans="1:13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</row>
    <row r="449" spans="1:13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</row>
    <row r="450" spans="1:13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</row>
    <row r="451" spans="1:13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</row>
    <row r="452" spans="1:13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</row>
    <row r="453" spans="1:13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</row>
    <row r="454" spans="1:13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</row>
    <row r="455" spans="1:13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</row>
    <row r="456" spans="1:13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</row>
    <row r="457" spans="1:13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</row>
    <row r="458" spans="1:13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</row>
    <row r="459" spans="1:13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</row>
    <row r="460" spans="1:13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</row>
    <row r="461" spans="1:13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</row>
    <row r="462" spans="1:13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</row>
    <row r="463" spans="1:13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</row>
    <row r="464" spans="1:13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</row>
    <row r="465" spans="1:13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</row>
    <row r="466" spans="1:13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</row>
    <row r="467" spans="1:13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</row>
    <row r="468" spans="1:13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</row>
    <row r="469" spans="1:13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</row>
    <row r="470" spans="1:13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</row>
    <row r="471" spans="1:13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</row>
    <row r="472" spans="1:13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</row>
    <row r="473" spans="1:13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</row>
    <row r="474" spans="1:13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</row>
    <row r="475" spans="1:13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</row>
    <row r="476" spans="1:13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</row>
    <row r="477" spans="1:13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</row>
    <row r="478" spans="1:13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</row>
    <row r="479" spans="1:13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</row>
    <row r="480" spans="1:13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</row>
    <row r="481" spans="1:13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</row>
    <row r="482" spans="1:13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</row>
    <row r="483" spans="1:13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</row>
    <row r="484" spans="1:13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</row>
    <row r="485" spans="1:13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</row>
    <row r="486" spans="1:13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</row>
    <row r="487" spans="1:13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</row>
    <row r="488" spans="1:13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</row>
    <row r="489" spans="1:13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</row>
    <row r="490" spans="1:13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</row>
    <row r="491" spans="1:13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</row>
    <row r="492" spans="1:13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</row>
    <row r="493" spans="1:13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</row>
    <row r="494" spans="1:13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</row>
    <row r="495" spans="1:13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</row>
    <row r="496" spans="1:13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</row>
    <row r="497" spans="1:13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</row>
    <row r="498" spans="1:13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</row>
    <row r="499" spans="1:13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</row>
    <row r="500" spans="1:13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</row>
  </sheetData>
  <mergeCells count="4">
    <mergeCell ref="A3:A4"/>
    <mergeCell ref="B3:B4"/>
    <mergeCell ref="C3:L3"/>
    <mergeCell ref="M3: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H23" sqref="H23"/>
    </sheetView>
  </sheetViews>
  <sheetFormatPr defaultRowHeight="12.75"/>
  <cols>
    <col min="1" max="1" width="12.5703125" style="184" customWidth="1"/>
    <col min="2" max="2" width="8.5703125" style="184" customWidth="1"/>
    <col min="3" max="3" width="8.85546875" style="184" customWidth="1"/>
    <col min="4" max="4" width="9.7109375" style="184" customWidth="1"/>
    <col min="5" max="5" width="8.85546875" style="184" customWidth="1"/>
    <col min="6" max="6" width="10" style="184" customWidth="1"/>
    <col min="7" max="7" width="8.5703125" style="184" customWidth="1"/>
    <col min="8" max="8" width="9" style="184" customWidth="1"/>
    <col min="9" max="9" width="5" style="184" customWidth="1"/>
    <col min="10" max="10" width="5.85546875" style="184" customWidth="1"/>
    <col min="11" max="11" width="9.140625" style="184"/>
    <col min="12" max="12" width="15.140625" style="184" bestFit="1" customWidth="1"/>
    <col min="13" max="13" width="12.140625" style="184" customWidth="1"/>
    <col min="14" max="14" width="11" style="184" customWidth="1"/>
    <col min="15" max="15" width="11.5703125" style="184" customWidth="1"/>
    <col min="16" max="16" width="10.42578125" style="184" customWidth="1"/>
    <col min="17" max="17" width="9.140625" style="184"/>
    <col min="18" max="18" width="11.7109375" style="184" customWidth="1"/>
    <col min="19" max="19" width="10.85546875" style="184" customWidth="1"/>
    <col min="20" max="256" width="9.140625" style="184"/>
    <col min="257" max="257" width="12.5703125" style="184" customWidth="1"/>
    <col min="258" max="258" width="8.5703125" style="184" customWidth="1"/>
    <col min="259" max="259" width="8.85546875" style="184" customWidth="1"/>
    <col min="260" max="260" width="9.7109375" style="184" customWidth="1"/>
    <col min="261" max="261" width="8.85546875" style="184" customWidth="1"/>
    <col min="262" max="262" width="10" style="184" customWidth="1"/>
    <col min="263" max="263" width="8.5703125" style="184" customWidth="1"/>
    <col min="264" max="264" width="9" style="184" customWidth="1"/>
    <col min="265" max="265" width="5" style="184" customWidth="1"/>
    <col min="266" max="266" width="5.85546875" style="184" customWidth="1"/>
    <col min="267" max="267" width="9.140625" style="184"/>
    <col min="268" max="268" width="15.140625" style="184" bestFit="1" customWidth="1"/>
    <col min="269" max="269" width="12.140625" style="184" customWidth="1"/>
    <col min="270" max="270" width="11" style="184" customWidth="1"/>
    <col min="271" max="271" width="11.5703125" style="184" customWidth="1"/>
    <col min="272" max="272" width="10.42578125" style="184" customWidth="1"/>
    <col min="273" max="273" width="9.140625" style="184"/>
    <col min="274" max="274" width="11.7109375" style="184" customWidth="1"/>
    <col min="275" max="275" width="10.85546875" style="184" customWidth="1"/>
    <col min="276" max="512" width="9.140625" style="184"/>
    <col min="513" max="513" width="12.5703125" style="184" customWidth="1"/>
    <col min="514" max="514" width="8.5703125" style="184" customWidth="1"/>
    <col min="515" max="515" width="8.85546875" style="184" customWidth="1"/>
    <col min="516" max="516" width="9.7109375" style="184" customWidth="1"/>
    <col min="517" max="517" width="8.85546875" style="184" customWidth="1"/>
    <col min="518" max="518" width="10" style="184" customWidth="1"/>
    <col min="519" max="519" width="8.5703125" style="184" customWidth="1"/>
    <col min="520" max="520" width="9" style="184" customWidth="1"/>
    <col min="521" max="521" width="5" style="184" customWidth="1"/>
    <col min="522" max="522" width="5.85546875" style="184" customWidth="1"/>
    <col min="523" max="523" width="9.140625" style="184"/>
    <col min="524" max="524" width="15.140625" style="184" bestFit="1" customWidth="1"/>
    <col min="525" max="525" width="12.140625" style="184" customWidth="1"/>
    <col min="526" max="526" width="11" style="184" customWidth="1"/>
    <col min="527" max="527" width="11.5703125" style="184" customWidth="1"/>
    <col min="528" max="528" width="10.42578125" style="184" customWidth="1"/>
    <col min="529" max="529" width="9.140625" style="184"/>
    <col min="530" max="530" width="11.7109375" style="184" customWidth="1"/>
    <col min="531" max="531" width="10.85546875" style="184" customWidth="1"/>
    <col min="532" max="768" width="9.140625" style="184"/>
    <col min="769" max="769" width="12.5703125" style="184" customWidth="1"/>
    <col min="770" max="770" width="8.5703125" style="184" customWidth="1"/>
    <col min="771" max="771" width="8.85546875" style="184" customWidth="1"/>
    <col min="772" max="772" width="9.7109375" style="184" customWidth="1"/>
    <col min="773" max="773" width="8.85546875" style="184" customWidth="1"/>
    <col min="774" max="774" width="10" style="184" customWidth="1"/>
    <col min="775" max="775" width="8.5703125" style="184" customWidth="1"/>
    <col min="776" max="776" width="9" style="184" customWidth="1"/>
    <col min="777" max="777" width="5" style="184" customWidth="1"/>
    <col min="778" max="778" width="5.85546875" style="184" customWidth="1"/>
    <col min="779" max="779" width="9.140625" style="184"/>
    <col min="780" max="780" width="15.140625" style="184" bestFit="1" customWidth="1"/>
    <col min="781" max="781" width="12.140625" style="184" customWidth="1"/>
    <col min="782" max="782" width="11" style="184" customWidth="1"/>
    <col min="783" max="783" width="11.5703125" style="184" customWidth="1"/>
    <col min="784" max="784" width="10.42578125" style="184" customWidth="1"/>
    <col min="785" max="785" width="9.140625" style="184"/>
    <col min="786" max="786" width="11.7109375" style="184" customWidth="1"/>
    <col min="787" max="787" width="10.85546875" style="184" customWidth="1"/>
    <col min="788" max="1024" width="9.140625" style="184"/>
    <col min="1025" max="1025" width="12.5703125" style="184" customWidth="1"/>
    <col min="1026" max="1026" width="8.5703125" style="184" customWidth="1"/>
    <col min="1027" max="1027" width="8.85546875" style="184" customWidth="1"/>
    <col min="1028" max="1028" width="9.7109375" style="184" customWidth="1"/>
    <col min="1029" max="1029" width="8.85546875" style="184" customWidth="1"/>
    <col min="1030" max="1030" width="10" style="184" customWidth="1"/>
    <col min="1031" max="1031" width="8.5703125" style="184" customWidth="1"/>
    <col min="1032" max="1032" width="9" style="184" customWidth="1"/>
    <col min="1033" max="1033" width="5" style="184" customWidth="1"/>
    <col min="1034" max="1034" width="5.85546875" style="184" customWidth="1"/>
    <col min="1035" max="1035" width="9.140625" style="184"/>
    <col min="1036" max="1036" width="15.140625" style="184" bestFit="1" customWidth="1"/>
    <col min="1037" max="1037" width="12.140625" style="184" customWidth="1"/>
    <col min="1038" max="1038" width="11" style="184" customWidth="1"/>
    <col min="1039" max="1039" width="11.5703125" style="184" customWidth="1"/>
    <col min="1040" max="1040" width="10.42578125" style="184" customWidth="1"/>
    <col min="1041" max="1041" width="9.140625" style="184"/>
    <col min="1042" max="1042" width="11.7109375" style="184" customWidth="1"/>
    <col min="1043" max="1043" width="10.85546875" style="184" customWidth="1"/>
    <col min="1044" max="1280" width="9.140625" style="184"/>
    <col min="1281" max="1281" width="12.5703125" style="184" customWidth="1"/>
    <col min="1282" max="1282" width="8.5703125" style="184" customWidth="1"/>
    <col min="1283" max="1283" width="8.85546875" style="184" customWidth="1"/>
    <col min="1284" max="1284" width="9.7109375" style="184" customWidth="1"/>
    <col min="1285" max="1285" width="8.85546875" style="184" customWidth="1"/>
    <col min="1286" max="1286" width="10" style="184" customWidth="1"/>
    <col min="1287" max="1287" width="8.5703125" style="184" customWidth="1"/>
    <col min="1288" max="1288" width="9" style="184" customWidth="1"/>
    <col min="1289" max="1289" width="5" style="184" customWidth="1"/>
    <col min="1290" max="1290" width="5.85546875" style="184" customWidth="1"/>
    <col min="1291" max="1291" width="9.140625" style="184"/>
    <col min="1292" max="1292" width="15.140625" style="184" bestFit="1" customWidth="1"/>
    <col min="1293" max="1293" width="12.140625" style="184" customWidth="1"/>
    <col min="1294" max="1294" width="11" style="184" customWidth="1"/>
    <col min="1295" max="1295" width="11.5703125" style="184" customWidth="1"/>
    <col min="1296" max="1296" width="10.42578125" style="184" customWidth="1"/>
    <col min="1297" max="1297" width="9.140625" style="184"/>
    <col min="1298" max="1298" width="11.7109375" style="184" customWidth="1"/>
    <col min="1299" max="1299" width="10.85546875" style="184" customWidth="1"/>
    <col min="1300" max="1536" width="9.140625" style="184"/>
    <col min="1537" max="1537" width="12.5703125" style="184" customWidth="1"/>
    <col min="1538" max="1538" width="8.5703125" style="184" customWidth="1"/>
    <col min="1539" max="1539" width="8.85546875" style="184" customWidth="1"/>
    <col min="1540" max="1540" width="9.7109375" style="184" customWidth="1"/>
    <col min="1541" max="1541" width="8.85546875" style="184" customWidth="1"/>
    <col min="1542" max="1542" width="10" style="184" customWidth="1"/>
    <col min="1543" max="1543" width="8.5703125" style="184" customWidth="1"/>
    <col min="1544" max="1544" width="9" style="184" customWidth="1"/>
    <col min="1545" max="1545" width="5" style="184" customWidth="1"/>
    <col min="1546" max="1546" width="5.85546875" style="184" customWidth="1"/>
    <col min="1547" max="1547" width="9.140625" style="184"/>
    <col min="1548" max="1548" width="15.140625" style="184" bestFit="1" customWidth="1"/>
    <col min="1549" max="1549" width="12.140625" style="184" customWidth="1"/>
    <col min="1550" max="1550" width="11" style="184" customWidth="1"/>
    <col min="1551" max="1551" width="11.5703125" style="184" customWidth="1"/>
    <col min="1552" max="1552" width="10.42578125" style="184" customWidth="1"/>
    <col min="1553" max="1553" width="9.140625" style="184"/>
    <col min="1554" max="1554" width="11.7109375" style="184" customWidth="1"/>
    <col min="1555" max="1555" width="10.85546875" style="184" customWidth="1"/>
    <col min="1556" max="1792" width="9.140625" style="184"/>
    <col min="1793" max="1793" width="12.5703125" style="184" customWidth="1"/>
    <col min="1794" max="1794" width="8.5703125" style="184" customWidth="1"/>
    <col min="1795" max="1795" width="8.85546875" style="184" customWidth="1"/>
    <col min="1796" max="1796" width="9.7109375" style="184" customWidth="1"/>
    <col min="1797" max="1797" width="8.85546875" style="184" customWidth="1"/>
    <col min="1798" max="1798" width="10" style="184" customWidth="1"/>
    <col min="1799" max="1799" width="8.5703125" style="184" customWidth="1"/>
    <col min="1800" max="1800" width="9" style="184" customWidth="1"/>
    <col min="1801" max="1801" width="5" style="184" customWidth="1"/>
    <col min="1802" max="1802" width="5.85546875" style="184" customWidth="1"/>
    <col min="1803" max="1803" width="9.140625" style="184"/>
    <col min="1804" max="1804" width="15.140625" style="184" bestFit="1" customWidth="1"/>
    <col min="1805" max="1805" width="12.140625" style="184" customWidth="1"/>
    <col min="1806" max="1806" width="11" style="184" customWidth="1"/>
    <col min="1807" max="1807" width="11.5703125" style="184" customWidth="1"/>
    <col min="1808" max="1808" width="10.42578125" style="184" customWidth="1"/>
    <col min="1809" max="1809" width="9.140625" style="184"/>
    <col min="1810" max="1810" width="11.7109375" style="184" customWidth="1"/>
    <col min="1811" max="1811" width="10.85546875" style="184" customWidth="1"/>
    <col min="1812" max="2048" width="9.140625" style="184"/>
    <col min="2049" max="2049" width="12.5703125" style="184" customWidth="1"/>
    <col min="2050" max="2050" width="8.5703125" style="184" customWidth="1"/>
    <col min="2051" max="2051" width="8.85546875" style="184" customWidth="1"/>
    <col min="2052" max="2052" width="9.7109375" style="184" customWidth="1"/>
    <col min="2053" max="2053" width="8.85546875" style="184" customWidth="1"/>
    <col min="2054" max="2054" width="10" style="184" customWidth="1"/>
    <col min="2055" max="2055" width="8.5703125" style="184" customWidth="1"/>
    <col min="2056" max="2056" width="9" style="184" customWidth="1"/>
    <col min="2057" max="2057" width="5" style="184" customWidth="1"/>
    <col min="2058" max="2058" width="5.85546875" style="184" customWidth="1"/>
    <col min="2059" max="2059" width="9.140625" style="184"/>
    <col min="2060" max="2060" width="15.140625" style="184" bestFit="1" customWidth="1"/>
    <col min="2061" max="2061" width="12.140625" style="184" customWidth="1"/>
    <col min="2062" max="2062" width="11" style="184" customWidth="1"/>
    <col min="2063" max="2063" width="11.5703125" style="184" customWidth="1"/>
    <col min="2064" max="2064" width="10.42578125" style="184" customWidth="1"/>
    <col min="2065" max="2065" width="9.140625" style="184"/>
    <col min="2066" max="2066" width="11.7109375" style="184" customWidth="1"/>
    <col min="2067" max="2067" width="10.85546875" style="184" customWidth="1"/>
    <col min="2068" max="2304" width="9.140625" style="184"/>
    <col min="2305" max="2305" width="12.5703125" style="184" customWidth="1"/>
    <col min="2306" max="2306" width="8.5703125" style="184" customWidth="1"/>
    <col min="2307" max="2307" width="8.85546875" style="184" customWidth="1"/>
    <col min="2308" max="2308" width="9.7109375" style="184" customWidth="1"/>
    <col min="2309" max="2309" width="8.85546875" style="184" customWidth="1"/>
    <col min="2310" max="2310" width="10" style="184" customWidth="1"/>
    <col min="2311" max="2311" width="8.5703125" style="184" customWidth="1"/>
    <col min="2312" max="2312" width="9" style="184" customWidth="1"/>
    <col min="2313" max="2313" width="5" style="184" customWidth="1"/>
    <col min="2314" max="2314" width="5.85546875" style="184" customWidth="1"/>
    <col min="2315" max="2315" width="9.140625" style="184"/>
    <col min="2316" max="2316" width="15.140625" style="184" bestFit="1" customWidth="1"/>
    <col min="2317" max="2317" width="12.140625" style="184" customWidth="1"/>
    <col min="2318" max="2318" width="11" style="184" customWidth="1"/>
    <col min="2319" max="2319" width="11.5703125" style="184" customWidth="1"/>
    <col min="2320" max="2320" width="10.42578125" style="184" customWidth="1"/>
    <col min="2321" max="2321" width="9.140625" style="184"/>
    <col min="2322" max="2322" width="11.7109375" style="184" customWidth="1"/>
    <col min="2323" max="2323" width="10.85546875" style="184" customWidth="1"/>
    <col min="2324" max="2560" width="9.140625" style="184"/>
    <col min="2561" max="2561" width="12.5703125" style="184" customWidth="1"/>
    <col min="2562" max="2562" width="8.5703125" style="184" customWidth="1"/>
    <col min="2563" max="2563" width="8.85546875" style="184" customWidth="1"/>
    <col min="2564" max="2564" width="9.7109375" style="184" customWidth="1"/>
    <col min="2565" max="2565" width="8.85546875" style="184" customWidth="1"/>
    <col min="2566" max="2566" width="10" style="184" customWidth="1"/>
    <col min="2567" max="2567" width="8.5703125" style="184" customWidth="1"/>
    <col min="2568" max="2568" width="9" style="184" customWidth="1"/>
    <col min="2569" max="2569" width="5" style="184" customWidth="1"/>
    <col min="2570" max="2570" width="5.85546875" style="184" customWidth="1"/>
    <col min="2571" max="2571" width="9.140625" style="184"/>
    <col min="2572" max="2572" width="15.140625" style="184" bestFit="1" customWidth="1"/>
    <col min="2573" max="2573" width="12.140625" style="184" customWidth="1"/>
    <col min="2574" max="2574" width="11" style="184" customWidth="1"/>
    <col min="2575" max="2575" width="11.5703125" style="184" customWidth="1"/>
    <col min="2576" max="2576" width="10.42578125" style="184" customWidth="1"/>
    <col min="2577" max="2577" width="9.140625" style="184"/>
    <col min="2578" max="2578" width="11.7109375" style="184" customWidth="1"/>
    <col min="2579" max="2579" width="10.85546875" style="184" customWidth="1"/>
    <col min="2580" max="2816" width="9.140625" style="184"/>
    <col min="2817" max="2817" width="12.5703125" style="184" customWidth="1"/>
    <col min="2818" max="2818" width="8.5703125" style="184" customWidth="1"/>
    <col min="2819" max="2819" width="8.85546875" style="184" customWidth="1"/>
    <col min="2820" max="2820" width="9.7109375" style="184" customWidth="1"/>
    <col min="2821" max="2821" width="8.85546875" style="184" customWidth="1"/>
    <col min="2822" max="2822" width="10" style="184" customWidth="1"/>
    <col min="2823" max="2823" width="8.5703125" style="184" customWidth="1"/>
    <col min="2824" max="2824" width="9" style="184" customWidth="1"/>
    <col min="2825" max="2825" width="5" style="184" customWidth="1"/>
    <col min="2826" max="2826" width="5.85546875" style="184" customWidth="1"/>
    <col min="2827" max="2827" width="9.140625" style="184"/>
    <col min="2828" max="2828" width="15.140625" style="184" bestFit="1" customWidth="1"/>
    <col min="2829" max="2829" width="12.140625" style="184" customWidth="1"/>
    <col min="2830" max="2830" width="11" style="184" customWidth="1"/>
    <col min="2831" max="2831" width="11.5703125" style="184" customWidth="1"/>
    <col min="2832" max="2832" width="10.42578125" style="184" customWidth="1"/>
    <col min="2833" max="2833" width="9.140625" style="184"/>
    <col min="2834" max="2834" width="11.7109375" style="184" customWidth="1"/>
    <col min="2835" max="2835" width="10.85546875" style="184" customWidth="1"/>
    <col min="2836" max="3072" width="9.140625" style="184"/>
    <col min="3073" max="3073" width="12.5703125" style="184" customWidth="1"/>
    <col min="3074" max="3074" width="8.5703125" style="184" customWidth="1"/>
    <col min="3075" max="3075" width="8.85546875" style="184" customWidth="1"/>
    <col min="3076" max="3076" width="9.7109375" style="184" customWidth="1"/>
    <col min="3077" max="3077" width="8.85546875" style="184" customWidth="1"/>
    <col min="3078" max="3078" width="10" style="184" customWidth="1"/>
    <col min="3079" max="3079" width="8.5703125" style="184" customWidth="1"/>
    <col min="3080" max="3080" width="9" style="184" customWidth="1"/>
    <col min="3081" max="3081" width="5" style="184" customWidth="1"/>
    <col min="3082" max="3082" width="5.85546875" style="184" customWidth="1"/>
    <col min="3083" max="3083" width="9.140625" style="184"/>
    <col min="3084" max="3084" width="15.140625" style="184" bestFit="1" customWidth="1"/>
    <col min="3085" max="3085" width="12.140625" style="184" customWidth="1"/>
    <col min="3086" max="3086" width="11" style="184" customWidth="1"/>
    <col min="3087" max="3087" width="11.5703125" style="184" customWidth="1"/>
    <col min="3088" max="3088" width="10.42578125" style="184" customWidth="1"/>
    <col min="3089" max="3089" width="9.140625" style="184"/>
    <col min="3090" max="3090" width="11.7109375" style="184" customWidth="1"/>
    <col min="3091" max="3091" width="10.85546875" style="184" customWidth="1"/>
    <col min="3092" max="3328" width="9.140625" style="184"/>
    <col min="3329" max="3329" width="12.5703125" style="184" customWidth="1"/>
    <col min="3330" max="3330" width="8.5703125" style="184" customWidth="1"/>
    <col min="3331" max="3331" width="8.85546875" style="184" customWidth="1"/>
    <col min="3332" max="3332" width="9.7109375" style="184" customWidth="1"/>
    <col min="3333" max="3333" width="8.85546875" style="184" customWidth="1"/>
    <col min="3334" max="3334" width="10" style="184" customWidth="1"/>
    <col min="3335" max="3335" width="8.5703125" style="184" customWidth="1"/>
    <col min="3336" max="3336" width="9" style="184" customWidth="1"/>
    <col min="3337" max="3337" width="5" style="184" customWidth="1"/>
    <col min="3338" max="3338" width="5.85546875" style="184" customWidth="1"/>
    <col min="3339" max="3339" width="9.140625" style="184"/>
    <col min="3340" max="3340" width="15.140625" style="184" bestFit="1" customWidth="1"/>
    <col min="3341" max="3341" width="12.140625" style="184" customWidth="1"/>
    <col min="3342" max="3342" width="11" style="184" customWidth="1"/>
    <col min="3343" max="3343" width="11.5703125" style="184" customWidth="1"/>
    <col min="3344" max="3344" width="10.42578125" style="184" customWidth="1"/>
    <col min="3345" max="3345" width="9.140625" style="184"/>
    <col min="3346" max="3346" width="11.7109375" style="184" customWidth="1"/>
    <col min="3347" max="3347" width="10.85546875" style="184" customWidth="1"/>
    <col min="3348" max="3584" width="9.140625" style="184"/>
    <col min="3585" max="3585" width="12.5703125" style="184" customWidth="1"/>
    <col min="3586" max="3586" width="8.5703125" style="184" customWidth="1"/>
    <col min="3587" max="3587" width="8.85546875" style="184" customWidth="1"/>
    <col min="3588" max="3588" width="9.7109375" style="184" customWidth="1"/>
    <col min="3589" max="3589" width="8.85546875" style="184" customWidth="1"/>
    <col min="3590" max="3590" width="10" style="184" customWidth="1"/>
    <col min="3591" max="3591" width="8.5703125" style="184" customWidth="1"/>
    <col min="3592" max="3592" width="9" style="184" customWidth="1"/>
    <col min="3593" max="3593" width="5" style="184" customWidth="1"/>
    <col min="3594" max="3594" width="5.85546875" style="184" customWidth="1"/>
    <col min="3595" max="3595" width="9.140625" style="184"/>
    <col min="3596" max="3596" width="15.140625" style="184" bestFit="1" customWidth="1"/>
    <col min="3597" max="3597" width="12.140625" style="184" customWidth="1"/>
    <col min="3598" max="3598" width="11" style="184" customWidth="1"/>
    <col min="3599" max="3599" width="11.5703125" style="184" customWidth="1"/>
    <col min="3600" max="3600" width="10.42578125" style="184" customWidth="1"/>
    <col min="3601" max="3601" width="9.140625" style="184"/>
    <col min="3602" max="3602" width="11.7109375" style="184" customWidth="1"/>
    <col min="3603" max="3603" width="10.85546875" style="184" customWidth="1"/>
    <col min="3604" max="3840" width="9.140625" style="184"/>
    <col min="3841" max="3841" width="12.5703125" style="184" customWidth="1"/>
    <col min="3842" max="3842" width="8.5703125" style="184" customWidth="1"/>
    <col min="3843" max="3843" width="8.85546875" style="184" customWidth="1"/>
    <col min="3844" max="3844" width="9.7109375" style="184" customWidth="1"/>
    <col min="3845" max="3845" width="8.85546875" style="184" customWidth="1"/>
    <col min="3846" max="3846" width="10" style="184" customWidth="1"/>
    <col min="3847" max="3847" width="8.5703125" style="184" customWidth="1"/>
    <col min="3848" max="3848" width="9" style="184" customWidth="1"/>
    <col min="3849" max="3849" width="5" style="184" customWidth="1"/>
    <col min="3850" max="3850" width="5.85546875" style="184" customWidth="1"/>
    <col min="3851" max="3851" width="9.140625" style="184"/>
    <col min="3852" max="3852" width="15.140625" style="184" bestFit="1" customWidth="1"/>
    <col min="3853" max="3853" width="12.140625" style="184" customWidth="1"/>
    <col min="3854" max="3854" width="11" style="184" customWidth="1"/>
    <col min="3855" max="3855" width="11.5703125" style="184" customWidth="1"/>
    <col min="3856" max="3856" width="10.42578125" style="184" customWidth="1"/>
    <col min="3857" max="3857" width="9.140625" style="184"/>
    <col min="3858" max="3858" width="11.7109375" style="184" customWidth="1"/>
    <col min="3859" max="3859" width="10.85546875" style="184" customWidth="1"/>
    <col min="3860" max="4096" width="9.140625" style="184"/>
    <col min="4097" max="4097" width="12.5703125" style="184" customWidth="1"/>
    <col min="4098" max="4098" width="8.5703125" style="184" customWidth="1"/>
    <col min="4099" max="4099" width="8.85546875" style="184" customWidth="1"/>
    <col min="4100" max="4100" width="9.7109375" style="184" customWidth="1"/>
    <col min="4101" max="4101" width="8.85546875" style="184" customWidth="1"/>
    <col min="4102" max="4102" width="10" style="184" customWidth="1"/>
    <col min="4103" max="4103" width="8.5703125" style="184" customWidth="1"/>
    <col min="4104" max="4104" width="9" style="184" customWidth="1"/>
    <col min="4105" max="4105" width="5" style="184" customWidth="1"/>
    <col min="4106" max="4106" width="5.85546875" style="184" customWidth="1"/>
    <col min="4107" max="4107" width="9.140625" style="184"/>
    <col min="4108" max="4108" width="15.140625" style="184" bestFit="1" customWidth="1"/>
    <col min="4109" max="4109" width="12.140625" style="184" customWidth="1"/>
    <col min="4110" max="4110" width="11" style="184" customWidth="1"/>
    <col min="4111" max="4111" width="11.5703125" style="184" customWidth="1"/>
    <col min="4112" max="4112" width="10.42578125" style="184" customWidth="1"/>
    <col min="4113" max="4113" width="9.140625" style="184"/>
    <col min="4114" max="4114" width="11.7109375" style="184" customWidth="1"/>
    <col min="4115" max="4115" width="10.85546875" style="184" customWidth="1"/>
    <col min="4116" max="4352" width="9.140625" style="184"/>
    <col min="4353" max="4353" width="12.5703125" style="184" customWidth="1"/>
    <col min="4354" max="4354" width="8.5703125" style="184" customWidth="1"/>
    <col min="4355" max="4355" width="8.85546875" style="184" customWidth="1"/>
    <col min="4356" max="4356" width="9.7109375" style="184" customWidth="1"/>
    <col min="4357" max="4357" width="8.85546875" style="184" customWidth="1"/>
    <col min="4358" max="4358" width="10" style="184" customWidth="1"/>
    <col min="4359" max="4359" width="8.5703125" style="184" customWidth="1"/>
    <col min="4360" max="4360" width="9" style="184" customWidth="1"/>
    <col min="4361" max="4361" width="5" style="184" customWidth="1"/>
    <col min="4362" max="4362" width="5.85546875" style="184" customWidth="1"/>
    <col min="4363" max="4363" width="9.140625" style="184"/>
    <col min="4364" max="4364" width="15.140625" style="184" bestFit="1" customWidth="1"/>
    <col min="4365" max="4365" width="12.140625" style="184" customWidth="1"/>
    <col min="4366" max="4366" width="11" style="184" customWidth="1"/>
    <col min="4367" max="4367" width="11.5703125" style="184" customWidth="1"/>
    <col min="4368" max="4368" width="10.42578125" style="184" customWidth="1"/>
    <col min="4369" max="4369" width="9.140625" style="184"/>
    <col min="4370" max="4370" width="11.7109375" style="184" customWidth="1"/>
    <col min="4371" max="4371" width="10.85546875" style="184" customWidth="1"/>
    <col min="4372" max="4608" width="9.140625" style="184"/>
    <col min="4609" max="4609" width="12.5703125" style="184" customWidth="1"/>
    <col min="4610" max="4610" width="8.5703125" style="184" customWidth="1"/>
    <col min="4611" max="4611" width="8.85546875" style="184" customWidth="1"/>
    <col min="4612" max="4612" width="9.7109375" style="184" customWidth="1"/>
    <col min="4613" max="4613" width="8.85546875" style="184" customWidth="1"/>
    <col min="4614" max="4614" width="10" style="184" customWidth="1"/>
    <col min="4615" max="4615" width="8.5703125" style="184" customWidth="1"/>
    <col min="4616" max="4616" width="9" style="184" customWidth="1"/>
    <col min="4617" max="4617" width="5" style="184" customWidth="1"/>
    <col min="4618" max="4618" width="5.85546875" style="184" customWidth="1"/>
    <col min="4619" max="4619" width="9.140625" style="184"/>
    <col min="4620" max="4620" width="15.140625" style="184" bestFit="1" customWidth="1"/>
    <col min="4621" max="4621" width="12.140625" style="184" customWidth="1"/>
    <col min="4622" max="4622" width="11" style="184" customWidth="1"/>
    <col min="4623" max="4623" width="11.5703125" style="184" customWidth="1"/>
    <col min="4624" max="4624" width="10.42578125" style="184" customWidth="1"/>
    <col min="4625" max="4625" width="9.140625" style="184"/>
    <col min="4626" max="4626" width="11.7109375" style="184" customWidth="1"/>
    <col min="4627" max="4627" width="10.85546875" style="184" customWidth="1"/>
    <col min="4628" max="4864" width="9.140625" style="184"/>
    <col min="4865" max="4865" width="12.5703125" style="184" customWidth="1"/>
    <col min="4866" max="4866" width="8.5703125" style="184" customWidth="1"/>
    <col min="4867" max="4867" width="8.85546875" style="184" customWidth="1"/>
    <col min="4868" max="4868" width="9.7109375" style="184" customWidth="1"/>
    <col min="4869" max="4869" width="8.85546875" style="184" customWidth="1"/>
    <col min="4870" max="4870" width="10" style="184" customWidth="1"/>
    <col min="4871" max="4871" width="8.5703125" style="184" customWidth="1"/>
    <col min="4872" max="4872" width="9" style="184" customWidth="1"/>
    <col min="4873" max="4873" width="5" style="184" customWidth="1"/>
    <col min="4874" max="4874" width="5.85546875" style="184" customWidth="1"/>
    <col min="4875" max="4875" width="9.140625" style="184"/>
    <col min="4876" max="4876" width="15.140625" style="184" bestFit="1" customWidth="1"/>
    <col min="4877" max="4877" width="12.140625" style="184" customWidth="1"/>
    <col min="4878" max="4878" width="11" style="184" customWidth="1"/>
    <col min="4879" max="4879" width="11.5703125" style="184" customWidth="1"/>
    <col min="4880" max="4880" width="10.42578125" style="184" customWidth="1"/>
    <col min="4881" max="4881" width="9.140625" style="184"/>
    <col min="4882" max="4882" width="11.7109375" style="184" customWidth="1"/>
    <col min="4883" max="4883" width="10.85546875" style="184" customWidth="1"/>
    <col min="4884" max="5120" width="9.140625" style="184"/>
    <col min="5121" max="5121" width="12.5703125" style="184" customWidth="1"/>
    <col min="5122" max="5122" width="8.5703125" style="184" customWidth="1"/>
    <col min="5123" max="5123" width="8.85546875" style="184" customWidth="1"/>
    <col min="5124" max="5124" width="9.7109375" style="184" customWidth="1"/>
    <col min="5125" max="5125" width="8.85546875" style="184" customWidth="1"/>
    <col min="5126" max="5126" width="10" style="184" customWidth="1"/>
    <col min="5127" max="5127" width="8.5703125" style="184" customWidth="1"/>
    <col min="5128" max="5128" width="9" style="184" customWidth="1"/>
    <col min="5129" max="5129" width="5" style="184" customWidth="1"/>
    <col min="5130" max="5130" width="5.85546875" style="184" customWidth="1"/>
    <col min="5131" max="5131" width="9.140625" style="184"/>
    <col min="5132" max="5132" width="15.140625" style="184" bestFit="1" customWidth="1"/>
    <col min="5133" max="5133" width="12.140625" style="184" customWidth="1"/>
    <col min="5134" max="5134" width="11" style="184" customWidth="1"/>
    <col min="5135" max="5135" width="11.5703125" style="184" customWidth="1"/>
    <col min="5136" max="5136" width="10.42578125" style="184" customWidth="1"/>
    <col min="5137" max="5137" width="9.140625" style="184"/>
    <col min="5138" max="5138" width="11.7109375" style="184" customWidth="1"/>
    <col min="5139" max="5139" width="10.85546875" style="184" customWidth="1"/>
    <col min="5140" max="5376" width="9.140625" style="184"/>
    <col min="5377" max="5377" width="12.5703125" style="184" customWidth="1"/>
    <col min="5378" max="5378" width="8.5703125" style="184" customWidth="1"/>
    <col min="5379" max="5379" width="8.85546875" style="184" customWidth="1"/>
    <col min="5380" max="5380" width="9.7109375" style="184" customWidth="1"/>
    <col min="5381" max="5381" width="8.85546875" style="184" customWidth="1"/>
    <col min="5382" max="5382" width="10" style="184" customWidth="1"/>
    <col min="5383" max="5383" width="8.5703125" style="184" customWidth="1"/>
    <col min="5384" max="5384" width="9" style="184" customWidth="1"/>
    <col min="5385" max="5385" width="5" style="184" customWidth="1"/>
    <col min="5386" max="5386" width="5.85546875" style="184" customWidth="1"/>
    <col min="5387" max="5387" width="9.140625" style="184"/>
    <col min="5388" max="5388" width="15.140625" style="184" bestFit="1" customWidth="1"/>
    <col min="5389" max="5389" width="12.140625" style="184" customWidth="1"/>
    <col min="5390" max="5390" width="11" style="184" customWidth="1"/>
    <col min="5391" max="5391" width="11.5703125" style="184" customWidth="1"/>
    <col min="5392" max="5392" width="10.42578125" style="184" customWidth="1"/>
    <col min="5393" max="5393" width="9.140625" style="184"/>
    <col min="5394" max="5394" width="11.7109375" style="184" customWidth="1"/>
    <col min="5395" max="5395" width="10.85546875" style="184" customWidth="1"/>
    <col min="5396" max="5632" width="9.140625" style="184"/>
    <col min="5633" max="5633" width="12.5703125" style="184" customWidth="1"/>
    <col min="5634" max="5634" width="8.5703125" style="184" customWidth="1"/>
    <col min="5635" max="5635" width="8.85546875" style="184" customWidth="1"/>
    <col min="5636" max="5636" width="9.7109375" style="184" customWidth="1"/>
    <col min="5637" max="5637" width="8.85546875" style="184" customWidth="1"/>
    <col min="5638" max="5638" width="10" style="184" customWidth="1"/>
    <col min="5639" max="5639" width="8.5703125" style="184" customWidth="1"/>
    <col min="5640" max="5640" width="9" style="184" customWidth="1"/>
    <col min="5641" max="5641" width="5" style="184" customWidth="1"/>
    <col min="5642" max="5642" width="5.85546875" style="184" customWidth="1"/>
    <col min="5643" max="5643" width="9.140625" style="184"/>
    <col min="5644" max="5644" width="15.140625" style="184" bestFit="1" customWidth="1"/>
    <col min="5645" max="5645" width="12.140625" style="184" customWidth="1"/>
    <col min="5646" max="5646" width="11" style="184" customWidth="1"/>
    <col min="5647" max="5647" width="11.5703125" style="184" customWidth="1"/>
    <col min="5648" max="5648" width="10.42578125" style="184" customWidth="1"/>
    <col min="5649" max="5649" width="9.140625" style="184"/>
    <col min="5650" max="5650" width="11.7109375" style="184" customWidth="1"/>
    <col min="5651" max="5651" width="10.85546875" style="184" customWidth="1"/>
    <col min="5652" max="5888" width="9.140625" style="184"/>
    <col min="5889" max="5889" width="12.5703125" style="184" customWidth="1"/>
    <col min="5890" max="5890" width="8.5703125" style="184" customWidth="1"/>
    <col min="5891" max="5891" width="8.85546875" style="184" customWidth="1"/>
    <col min="5892" max="5892" width="9.7109375" style="184" customWidth="1"/>
    <col min="5893" max="5893" width="8.85546875" style="184" customWidth="1"/>
    <col min="5894" max="5894" width="10" style="184" customWidth="1"/>
    <col min="5895" max="5895" width="8.5703125" style="184" customWidth="1"/>
    <col min="5896" max="5896" width="9" style="184" customWidth="1"/>
    <col min="5897" max="5897" width="5" style="184" customWidth="1"/>
    <col min="5898" max="5898" width="5.85546875" style="184" customWidth="1"/>
    <col min="5899" max="5899" width="9.140625" style="184"/>
    <col min="5900" max="5900" width="15.140625" style="184" bestFit="1" customWidth="1"/>
    <col min="5901" max="5901" width="12.140625" style="184" customWidth="1"/>
    <col min="5902" max="5902" width="11" style="184" customWidth="1"/>
    <col min="5903" max="5903" width="11.5703125" style="184" customWidth="1"/>
    <col min="5904" max="5904" width="10.42578125" style="184" customWidth="1"/>
    <col min="5905" max="5905" width="9.140625" style="184"/>
    <col min="5906" max="5906" width="11.7109375" style="184" customWidth="1"/>
    <col min="5907" max="5907" width="10.85546875" style="184" customWidth="1"/>
    <col min="5908" max="6144" width="9.140625" style="184"/>
    <col min="6145" max="6145" width="12.5703125" style="184" customWidth="1"/>
    <col min="6146" max="6146" width="8.5703125" style="184" customWidth="1"/>
    <col min="6147" max="6147" width="8.85546875" style="184" customWidth="1"/>
    <col min="6148" max="6148" width="9.7109375" style="184" customWidth="1"/>
    <col min="6149" max="6149" width="8.85546875" style="184" customWidth="1"/>
    <col min="6150" max="6150" width="10" style="184" customWidth="1"/>
    <col min="6151" max="6151" width="8.5703125" style="184" customWidth="1"/>
    <col min="6152" max="6152" width="9" style="184" customWidth="1"/>
    <col min="6153" max="6153" width="5" style="184" customWidth="1"/>
    <col min="6154" max="6154" width="5.85546875" style="184" customWidth="1"/>
    <col min="6155" max="6155" width="9.140625" style="184"/>
    <col min="6156" max="6156" width="15.140625" style="184" bestFit="1" customWidth="1"/>
    <col min="6157" max="6157" width="12.140625" style="184" customWidth="1"/>
    <col min="6158" max="6158" width="11" style="184" customWidth="1"/>
    <col min="6159" max="6159" width="11.5703125" style="184" customWidth="1"/>
    <col min="6160" max="6160" width="10.42578125" style="184" customWidth="1"/>
    <col min="6161" max="6161" width="9.140625" style="184"/>
    <col min="6162" max="6162" width="11.7109375" style="184" customWidth="1"/>
    <col min="6163" max="6163" width="10.85546875" style="184" customWidth="1"/>
    <col min="6164" max="6400" width="9.140625" style="184"/>
    <col min="6401" max="6401" width="12.5703125" style="184" customWidth="1"/>
    <col min="6402" max="6402" width="8.5703125" style="184" customWidth="1"/>
    <col min="6403" max="6403" width="8.85546875" style="184" customWidth="1"/>
    <col min="6404" max="6404" width="9.7109375" style="184" customWidth="1"/>
    <col min="6405" max="6405" width="8.85546875" style="184" customWidth="1"/>
    <col min="6406" max="6406" width="10" style="184" customWidth="1"/>
    <col min="6407" max="6407" width="8.5703125" style="184" customWidth="1"/>
    <col min="6408" max="6408" width="9" style="184" customWidth="1"/>
    <col min="6409" max="6409" width="5" style="184" customWidth="1"/>
    <col min="6410" max="6410" width="5.85546875" style="184" customWidth="1"/>
    <col min="6411" max="6411" width="9.140625" style="184"/>
    <col min="6412" max="6412" width="15.140625" style="184" bestFit="1" customWidth="1"/>
    <col min="6413" max="6413" width="12.140625" style="184" customWidth="1"/>
    <col min="6414" max="6414" width="11" style="184" customWidth="1"/>
    <col min="6415" max="6415" width="11.5703125" style="184" customWidth="1"/>
    <col min="6416" max="6416" width="10.42578125" style="184" customWidth="1"/>
    <col min="6417" max="6417" width="9.140625" style="184"/>
    <col min="6418" max="6418" width="11.7109375" style="184" customWidth="1"/>
    <col min="6419" max="6419" width="10.85546875" style="184" customWidth="1"/>
    <col min="6420" max="6656" width="9.140625" style="184"/>
    <col min="6657" max="6657" width="12.5703125" style="184" customWidth="1"/>
    <col min="6658" max="6658" width="8.5703125" style="184" customWidth="1"/>
    <col min="6659" max="6659" width="8.85546875" style="184" customWidth="1"/>
    <col min="6660" max="6660" width="9.7109375" style="184" customWidth="1"/>
    <col min="6661" max="6661" width="8.85546875" style="184" customWidth="1"/>
    <col min="6662" max="6662" width="10" style="184" customWidth="1"/>
    <col min="6663" max="6663" width="8.5703125" style="184" customWidth="1"/>
    <col min="6664" max="6664" width="9" style="184" customWidth="1"/>
    <col min="6665" max="6665" width="5" style="184" customWidth="1"/>
    <col min="6666" max="6666" width="5.85546875" style="184" customWidth="1"/>
    <col min="6667" max="6667" width="9.140625" style="184"/>
    <col min="6668" max="6668" width="15.140625" style="184" bestFit="1" customWidth="1"/>
    <col min="6669" max="6669" width="12.140625" style="184" customWidth="1"/>
    <col min="6670" max="6670" width="11" style="184" customWidth="1"/>
    <col min="6671" max="6671" width="11.5703125" style="184" customWidth="1"/>
    <col min="6672" max="6672" width="10.42578125" style="184" customWidth="1"/>
    <col min="6673" max="6673" width="9.140625" style="184"/>
    <col min="6674" max="6674" width="11.7109375" style="184" customWidth="1"/>
    <col min="6675" max="6675" width="10.85546875" style="184" customWidth="1"/>
    <col min="6676" max="6912" width="9.140625" style="184"/>
    <col min="6913" max="6913" width="12.5703125" style="184" customWidth="1"/>
    <col min="6914" max="6914" width="8.5703125" style="184" customWidth="1"/>
    <col min="6915" max="6915" width="8.85546875" style="184" customWidth="1"/>
    <col min="6916" max="6916" width="9.7109375" style="184" customWidth="1"/>
    <col min="6917" max="6917" width="8.85546875" style="184" customWidth="1"/>
    <col min="6918" max="6918" width="10" style="184" customWidth="1"/>
    <col min="6919" max="6919" width="8.5703125" style="184" customWidth="1"/>
    <col min="6920" max="6920" width="9" style="184" customWidth="1"/>
    <col min="6921" max="6921" width="5" style="184" customWidth="1"/>
    <col min="6922" max="6922" width="5.85546875" style="184" customWidth="1"/>
    <col min="6923" max="6923" width="9.140625" style="184"/>
    <col min="6924" max="6924" width="15.140625" style="184" bestFit="1" customWidth="1"/>
    <col min="6925" max="6925" width="12.140625" style="184" customWidth="1"/>
    <col min="6926" max="6926" width="11" style="184" customWidth="1"/>
    <col min="6927" max="6927" width="11.5703125" style="184" customWidth="1"/>
    <col min="6928" max="6928" width="10.42578125" style="184" customWidth="1"/>
    <col min="6929" max="6929" width="9.140625" style="184"/>
    <col min="6930" max="6930" width="11.7109375" style="184" customWidth="1"/>
    <col min="6931" max="6931" width="10.85546875" style="184" customWidth="1"/>
    <col min="6932" max="7168" width="9.140625" style="184"/>
    <col min="7169" max="7169" width="12.5703125" style="184" customWidth="1"/>
    <col min="7170" max="7170" width="8.5703125" style="184" customWidth="1"/>
    <col min="7171" max="7171" width="8.85546875" style="184" customWidth="1"/>
    <col min="7172" max="7172" width="9.7109375" style="184" customWidth="1"/>
    <col min="7173" max="7173" width="8.85546875" style="184" customWidth="1"/>
    <col min="7174" max="7174" width="10" style="184" customWidth="1"/>
    <col min="7175" max="7175" width="8.5703125" style="184" customWidth="1"/>
    <col min="7176" max="7176" width="9" style="184" customWidth="1"/>
    <col min="7177" max="7177" width="5" style="184" customWidth="1"/>
    <col min="7178" max="7178" width="5.85546875" style="184" customWidth="1"/>
    <col min="7179" max="7179" width="9.140625" style="184"/>
    <col min="7180" max="7180" width="15.140625" style="184" bestFit="1" customWidth="1"/>
    <col min="7181" max="7181" width="12.140625" style="184" customWidth="1"/>
    <col min="7182" max="7182" width="11" style="184" customWidth="1"/>
    <col min="7183" max="7183" width="11.5703125" style="184" customWidth="1"/>
    <col min="7184" max="7184" width="10.42578125" style="184" customWidth="1"/>
    <col min="7185" max="7185" width="9.140625" style="184"/>
    <col min="7186" max="7186" width="11.7109375" style="184" customWidth="1"/>
    <col min="7187" max="7187" width="10.85546875" style="184" customWidth="1"/>
    <col min="7188" max="7424" width="9.140625" style="184"/>
    <col min="7425" max="7425" width="12.5703125" style="184" customWidth="1"/>
    <col min="7426" max="7426" width="8.5703125" style="184" customWidth="1"/>
    <col min="7427" max="7427" width="8.85546875" style="184" customWidth="1"/>
    <col min="7428" max="7428" width="9.7109375" style="184" customWidth="1"/>
    <col min="7429" max="7429" width="8.85546875" style="184" customWidth="1"/>
    <col min="7430" max="7430" width="10" style="184" customWidth="1"/>
    <col min="7431" max="7431" width="8.5703125" style="184" customWidth="1"/>
    <col min="7432" max="7432" width="9" style="184" customWidth="1"/>
    <col min="7433" max="7433" width="5" style="184" customWidth="1"/>
    <col min="7434" max="7434" width="5.85546875" style="184" customWidth="1"/>
    <col min="7435" max="7435" width="9.140625" style="184"/>
    <col min="7436" max="7436" width="15.140625" style="184" bestFit="1" customWidth="1"/>
    <col min="7437" max="7437" width="12.140625" style="184" customWidth="1"/>
    <col min="7438" max="7438" width="11" style="184" customWidth="1"/>
    <col min="7439" max="7439" width="11.5703125" style="184" customWidth="1"/>
    <col min="7440" max="7440" width="10.42578125" style="184" customWidth="1"/>
    <col min="7441" max="7441" width="9.140625" style="184"/>
    <col min="7442" max="7442" width="11.7109375" style="184" customWidth="1"/>
    <col min="7443" max="7443" width="10.85546875" style="184" customWidth="1"/>
    <col min="7444" max="7680" width="9.140625" style="184"/>
    <col min="7681" max="7681" width="12.5703125" style="184" customWidth="1"/>
    <col min="7682" max="7682" width="8.5703125" style="184" customWidth="1"/>
    <col min="7683" max="7683" width="8.85546875" style="184" customWidth="1"/>
    <col min="7684" max="7684" width="9.7109375" style="184" customWidth="1"/>
    <col min="7685" max="7685" width="8.85546875" style="184" customWidth="1"/>
    <col min="7686" max="7686" width="10" style="184" customWidth="1"/>
    <col min="7687" max="7687" width="8.5703125" style="184" customWidth="1"/>
    <col min="7688" max="7688" width="9" style="184" customWidth="1"/>
    <col min="7689" max="7689" width="5" style="184" customWidth="1"/>
    <col min="7690" max="7690" width="5.85546875" style="184" customWidth="1"/>
    <col min="7691" max="7691" width="9.140625" style="184"/>
    <col min="7692" max="7692" width="15.140625" style="184" bestFit="1" customWidth="1"/>
    <col min="7693" max="7693" width="12.140625" style="184" customWidth="1"/>
    <col min="7694" max="7694" width="11" style="184" customWidth="1"/>
    <col min="7695" max="7695" width="11.5703125" style="184" customWidth="1"/>
    <col min="7696" max="7696" width="10.42578125" style="184" customWidth="1"/>
    <col min="7697" max="7697" width="9.140625" style="184"/>
    <col min="7698" max="7698" width="11.7109375" style="184" customWidth="1"/>
    <col min="7699" max="7699" width="10.85546875" style="184" customWidth="1"/>
    <col min="7700" max="7936" width="9.140625" style="184"/>
    <col min="7937" max="7937" width="12.5703125" style="184" customWidth="1"/>
    <col min="7938" max="7938" width="8.5703125" style="184" customWidth="1"/>
    <col min="7939" max="7939" width="8.85546875" style="184" customWidth="1"/>
    <col min="7940" max="7940" width="9.7109375" style="184" customWidth="1"/>
    <col min="7941" max="7941" width="8.85546875" style="184" customWidth="1"/>
    <col min="7942" max="7942" width="10" style="184" customWidth="1"/>
    <col min="7943" max="7943" width="8.5703125" style="184" customWidth="1"/>
    <col min="7944" max="7944" width="9" style="184" customWidth="1"/>
    <col min="7945" max="7945" width="5" style="184" customWidth="1"/>
    <col min="7946" max="7946" width="5.85546875" style="184" customWidth="1"/>
    <col min="7947" max="7947" width="9.140625" style="184"/>
    <col min="7948" max="7948" width="15.140625" style="184" bestFit="1" customWidth="1"/>
    <col min="7949" max="7949" width="12.140625" style="184" customWidth="1"/>
    <col min="7950" max="7950" width="11" style="184" customWidth="1"/>
    <col min="7951" max="7951" width="11.5703125" style="184" customWidth="1"/>
    <col min="7952" max="7952" width="10.42578125" style="184" customWidth="1"/>
    <col min="7953" max="7953" width="9.140625" style="184"/>
    <col min="7954" max="7954" width="11.7109375" style="184" customWidth="1"/>
    <col min="7955" max="7955" width="10.85546875" style="184" customWidth="1"/>
    <col min="7956" max="8192" width="9.140625" style="184"/>
    <col min="8193" max="8193" width="12.5703125" style="184" customWidth="1"/>
    <col min="8194" max="8194" width="8.5703125" style="184" customWidth="1"/>
    <col min="8195" max="8195" width="8.85546875" style="184" customWidth="1"/>
    <col min="8196" max="8196" width="9.7109375" style="184" customWidth="1"/>
    <col min="8197" max="8197" width="8.85546875" style="184" customWidth="1"/>
    <col min="8198" max="8198" width="10" style="184" customWidth="1"/>
    <col min="8199" max="8199" width="8.5703125" style="184" customWidth="1"/>
    <col min="8200" max="8200" width="9" style="184" customWidth="1"/>
    <col min="8201" max="8201" width="5" style="184" customWidth="1"/>
    <col min="8202" max="8202" width="5.85546875" style="184" customWidth="1"/>
    <col min="8203" max="8203" width="9.140625" style="184"/>
    <col min="8204" max="8204" width="15.140625" style="184" bestFit="1" customWidth="1"/>
    <col min="8205" max="8205" width="12.140625" style="184" customWidth="1"/>
    <col min="8206" max="8206" width="11" style="184" customWidth="1"/>
    <col min="8207" max="8207" width="11.5703125" style="184" customWidth="1"/>
    <col min="8208" max="8208" width="10.42578125" style="184" customWidth="1"/>
    <col min="8209" max="8209" width="9.140625" style="184"/>
    <col min="8210" max="8210" width="11.7109375" style="184" customWidth="1"/>
    <col min="8211" max="8211" width="10.85546875" style="184" customWidth="1"/>
    <col min="8212" max="8448" width="9.140625" style="184"/>
    <col min="8449" max="8449" width="12.5703125" style="184" customWidth="1"/>
    <col min="8450" max="8450" width="8.5703125" style="184" customWidth="1"/>
    <col min="8451" max="8451" width="8.85546875" style="184" customWidth="1"/>
    <col min="8452" max="8452" width="9.7109375" style="184" customWidth="1"/>
    <col min="8453" max="8453" width="8.85546875" style="184" customWidth="1"/>
    <col min="8454" max="8454" width="10" style="184" customWidth="1"/>
    <col min="8455" max="8455" width="8.5703125" style="184" customWidth="1"/>
    <col min="8456" max="8456" width="9" style="184" customWidth="1"/>
    <col min="8457" max="8457" width="5" style="184" customWidth="1"/>
    <col min="8458" max="8458" width="5.85546875" style="184" customWidth="1"/>
    <col min="8459" max="8459" width="9.140625" style="184"/>
    <col min="8460" max="8460" width="15.140625" style="184" bestFit="1" customWidth="1"/>
    <col min="8461" max="8461" width="12.140625" style="184" customWidth="1"/>
    <col min="8462" max="8462" width="11" style="184" customWidth="1"/>
    <col min="8463" max="8463" width="11.5703125" style="184" customWidth="1"/>
    <col min="8464" max="8464" width="10.42578125" style="184" customWidth="1"/>
    <col min="8465" max="8465" width="9.140625" style="184"/>
    <col min="8466" max="8466" width="11.7109375" style="184" customWidth="1"/>
    <col min="8467" max="8467" width="10.85546875" style="184" customWidth="1"/>
    <col min="8468" max="8704" width="9.140625" style="184"/>
    <col min="8705" max="8705" width="12.5703125" style="184" customWidth="1"/>
    <col min="8706" max="8706" width="8.5703125" style="184" customWidth="1"/>
    <col min="8707" max="8707" width="8.85546875" style="184" customWidth="1"/>
    <col min="8708" max="8708" width="9.7109375" style="184" customWidth="1"/>
    <col min="8709" max="8709" width="8.85546875" style="184" customWidth="1"/>
    <col min="8710" max="8710" width="10" style="184" customWidth="1"/>
    <col min="8711" max="8711" width="8.5703125" style="184" customWidth="1"/>
    <col min="8712" max="8712" width="9" style="184" customWidth="1"/>
    <col min="8713" max="8713" width="5" style="184" customWidth="1"/>
    <col min="8714" max="8714" width="5.85546875" style="184" customWidth="1"/>
    <col min="8715" max="8715" width="9.140625" style="184"/>
    <col min="8716" max="8716" width="15.140625" style="184" bestFit="1" customWidth="1"/>
    <col min="8717" max="8717" width="12.140625" style="184" customWidth="1"/>
    <col min="8718" max="8718" width="11" style="184" customWidth="1"/>
    <col min="8719" max="8719" width="11.5703125" style="184" customWidth="1"/>
    <col min="8720" max="8720" width="10.42578125" style="184" customWidth="1"/>
    <col min="8721" max="8721" width="9.140625" style="184"/>
    <col min="8722" max="8722" width="11.7109375" style="184" customWidth="1"/>
    <col min="8723" max="8723" width="10.85546875" style="184" customWidth="1"/>
    <col min="8724" max="8960" width="9.140625" style="184"/>
    <col min="8961" max="8961" width="12.5703125" style="184" customWidth="1"/>
    <col min="8962" max="8962" width="8.5703125" style="184" customWidth="1"/>
    <col min="8963" max="8963" width="8.85546875" style="184" customWidth="1"/>
    <col min="8964" max="8964" width="9.7109375" style="184" customWidth="1"/>
    <col min="8965" max="8965" width="8.85546875" style="184" customWidth="1"/>
    <col min="8966" max="8966" width="10" style="184" customWidth="1"/>
    <col min="8967" max="8967" width="8.5703125" style="184" customWidth="1"/>
    <col min="8968" max="8968" width="9" style="184" customWidth="1"/>
    <col min="8969" max="8969" width="5" style="184" customWidth="1"/>
    <col min="8970" max="8970" width="5.85546875" style="184" customWidth="1"/>
    <col min="8971" max="8971" width="9.140625" style="184"/>
    <col min="8972" max="8972" width="15.140625" style="184" bestFit="1" customWidth="1"/>
    <col min="8973" max="8973" width="12.140625" style="184" customWidth="1"/>
    <col min="8974" max="8974" width="11" style="184" customWidth="1"/>
    <col min="8975" max="8975" width="11.5703125" style="184" customWidth="1"/>
    <col min="8976" max="8976" width="10.42578125" style="184" customWidth="1"/>
    <col min="8977" max="8977" width="9.140625" style="184"/>
    <col min="8978" max="8978" width="11.7109375" style="184" customWidth="1"/>
    <col min="8979" max="8979" width="10.85546875" style="184" customWidth="1"/>
    <col min="8980" max="9216" width="9.140625" style="184"/>
    <col min="9217" max="9217" width="12.5703125" style="184" customWidth="1"/>
    <col min="9218" max="9218" width="8.5703125" style="184" customWidth="1"/>
    <col min="9219" max="9219" width="8.85546875" style="184" customWidth="1"/>
    <col min="9220" max="9220" width="9.7109375" style="184" customWidth="1"/>
    <col min="9221" max="9221" width="8.85546875" style="184" customWidth="1"/>
    <col min="9222" max="9222" width="10" style="184" customWidth="1"/>
    <col min="9223" max="9223" width="8.5703125" style="184" customWidth="1"/>
    <col min="9224" max="9224" width="9" style="184" customWidth="1"/>
    <col min="9225" max="9225" width="5" style="184" customWidth="1"/>
    <col min="9226" max="9226" width="5.85546875" style="184" customWidth="1"/>
    <col min="9227" max="9227" width="9.140625" style="184"/>
    <col min="9228" max="9228" width="15.140625" style="184" bestFit="1" customWidth="1"/>
    <col min="9229" max="9229" width="12.140625" style="184" customWidth="1"/>
    <col min="9230" max="9230" width="11" style="184" customWidth="1"/>
    <col min="9231" max="9231" width="11.5703125" style="184" customWidth="1"/>
    <col min="9232" max="9232" width="10.42578125" style="184" customWidth="1"/>
    <col min="9233" max="9233" width="9.140625" style="184"/>
    <col min="9234" max="9234" width="11.7109375" style="184" customWidth="1"/>
    <col min="9235" max="9235" width="10.85546875" style="184" customWidth="1"/>
    <col min="9236" max="9472" width="9.140625" style="184"/>
    <col min="9473" max="9473" width="12.5703125" style="184" customWidth="1"/>
    <col min="9474" max="9474" width="8.5703125" style="184" customWidth="1"/>
    <col min="9475" max="9475" width="8.85546875" style="184" customWidth="1"/>
    <col min="9476" max="9476" width="9.7109375" style="184" customWidth="1"/>
    <col min="9477" max="9477" width="8.85546875" style="184" customWidth="1"/>
    <col min="9478" max="9478" width="10" style="184" customWidth="1"/>
    <col min="9479" max="9479" width="8.5703125" style="184" customWidth="1"/>
    <col min="9480" max="9480" width="9" style="184" customWidth="1"/>
    <col min="9481" max="9481" width="5" style="184" customWidth="1"/>
    <col min="9482" max="9482" width="5.85546875" style="184" customWidth="1"/>
    <col min="9483" max="9483" width="9.140625" style="184"/>
    <col min="9484" max="9484" width="15.140625" style="184" bestFit="1" customWidth="1"/>
    <col min="9485" max="9485" width="12.140625" style="184" customWidth="1"/>
    <col min="9486" max="9486" width="11" style="184" customWidth="1"/>
    <col min="9487" max="9487" width="11.5703125" style="184" customWidth="1"/>
    <col min="9488" max="9488" width="10.42578125" style="184" customWidth="1"/>
    <col min="9489" max="9489" width="9.140625" style="184"/>
    <col min="9490" max="9490" width="11.7109375" style="184" customWidth="1"/>
    <col min="9491" max="9491" width="10.85546875" style="184" customWidth="1"/>
    <col min="9492" max="9728" width="9.140625" style="184"/>
    <col min="9729" max="9729" width="12.5703125" style="184" customWidth="1"/>
    <col min="9730" max="9730" width="8.5703125" style="184" customWidth="1"/>
    <col min="9731" max="9731" width="8.85546875" style="184" customWidth="1"/>
    <col min="9732" max="9732" width="9.7109375" style="184" customWidth="1"/>
    <col min="9733" max="9733" width="8.85546875" style="184" customWidth="1"/>
    <col min="9734" max="9734" width="10" style="184" customWidth="1"/>
    <col min="9735" max="9735" width="8.5703125" style="184" customWidth="1"/>
    <col min="9736" max="9736" width="9" style="184" customWidth="1"/>
    <col min="9737" max="9737" width="5" style="184" customWidth="1"/>
    <col min="9738" max="9738" width="5.85546875" style="184" customWidth="1"/>
    <col min="9739" max="9739" width="9.140625" style="184"/>
    <col min="9740" max="9740" width="15.140625" style="184" bestFit="1" customWidth="1"/>
    <col min="9741" max="9741" width="12.140625" style="184" customWidth="1"/>
    <col min="9742" max="9742" width="11" style="184" customWidth="1"/>
    <col min="9743" max="9743" width="11.5703125" style="184" customWidth="1"/>
    <col min="9744" max="9744" width="10.42578125" style="184" customWidth="1"/>
    <col min="9745" max="9745" width="9.140625" style="184"/>
    <col min="9746" max="9746" width="11.7109375" style="184" customWidth="1"/>
    <col min="9747" max="9747" width="10.85546875" style="184" customWidth="1"/>
    <col min="9748" max="9984" width="9.140625" style="184"/>
    <col min="9985" max="9985" width="12.5703125" style="184" customWidth="1"/>
    <col min="9986" max="9986" width="8.5703125" style="184" customWidth="1"/>
    <col min="9987" max="9987" width="8.85546875" style="184" customWidth="1"/>
    <col min="9988" max="9988" width="9.7109375" style="184" customWidth="1"/>
    <col min="9989" max="9989" width="8.85546875" style="184" customWidth="1"/>
    <col min="9990" max="9990" width="10" style="184" customWidth="1"/>
    <col min="9991" max="9991" width="8.5703125" style="184" customWidth="1"/>
    <col min="9992" max="9992" width="9" style="184" customWidth="1"/>
    <col min="9993" max="9993" width="5" style="184" customWidth="1"/>
    <col min="9994" max="9994" width="5.85546875" style="184" customWidth="1"/>
    <col min="9995" max="9995" width="9.140625" style="184"/>
    <col min="9996" max="9996" width="15.140625" style="184" bestFit="1" customWidth="1"/>
    <col min="9997" max="9997" width="12.140625" style="184" customWidth="1"/>
    <col min="9998" max="9998" width="11" style="184" customWidth="1"/>
    <col min="9999" max="9999" width="11.5703125" style="184" customWidth="1"/>
    <col min="10000" max="10000" width="10.42578125" style="184" customWidth="1"/>
    <col min="10001" max="10001" width="9.140625" style="184"/>
    <col min="10002" max="10002" width="11.7109375" style="184" customWidth="1"/>
    <col min="10003" max="10003" width="10.85546875" style="184" customWidth="1"/>
    <col min="10004" max="10240" width="9.140625" style="184"/>
    <col min="10241" max="10241" width="12.5703125" style="184" customWidth="1"/>
    <col min="10242" max="10242" width="8.5703125" style="184" customWidth="1"/>
    <col min="10243" max="10243" width="8.85546875" style="184" customWidth="1"/>
    <col min="10244" max="10244" width="9.7109375" style="184" customWidth="1"/>
    <col min="10245" max="10245" width="8.85546875" style="184" customWidth="1"/>
    <col min="10246" max="10246" width="10" style="184" customWidth="1"/>
    <col min="10247" max="10247" width="8.5703125" style="184" customWidth="1"/>
    <col min="10248" max="10248" width="9" style="184" customWidth="1"/>
    <col min="10249" max="10249" width="5" style="184" customWidth="1"/>
    <col min="10250" max="10250" width="5.85546875" style="184" customWidth="1"/>
    <col min="10251" max="10251" width="9.140625" style="184"/>
    <col min="10252" max="10252" width="15.140625" style="184" bestFit="1" customWidth="1"/>
    <col min="10253" max="10253" width="12.140625" style="184" customWidth="1"/>
    <col min="10254" max="10254" width="11" style="184" customWidth="1"/>
    <col min="10255" max="10255" width="11.5703125" style="184" customWidth="1"/>
    <col min="10256" max="10256" width="10.42578125" style="184" customWidth="1"/>
    <col min="10257" max="10257" width="9.140625" style="184"/>
    <col min="10258" max="10258" width="11.7109375" style="184" customWidth="1"/>
    <col min="10259" max="10259" width="10.85546875" style="184" customWidth="1"/>
    <col min="10260" max="10496" width="9.140625" style="184"/>
    <col min="10497" max="10497" width="12.5703125" style="184" customWidth="1"/>
    <col min="10498" max="10498" width="8.5703125" style="184" customWidth="1"/>
    <col min="10499" max="10499" width="8.85546875" style="184" customWidth="1"/>
    <col min="10500" max="10500" width="9.7109375" style="184" customWidth="1"/>
    <col min="10501" max="10501" width="8.85546875" style="184" customWidth="1"/>
    <col min="10502" max="10502" width="10" style="184" customWidth="1"/>
    <col min="10503" max="10503" width="8.5703125" style="184" customWidth="1"/>
    <col min="10504" max="10504" width="9" style="184" customWidth="1"/>
    <col min="10505" max="10505" width="5" style="184" customWidth="1"/>
    <col min="10506" max="10506" width="5.85546875" style="184" customWidth="1"/>
    <col min="10507" max="10507" width="9.140625" style="184"/>
    <col min="10508" max="10508" width="15.140625" style="184" bestFit="1" customWidth="1"/>
    <col min="10509" max="10509" width="12.140625" style="184" customWidth="1"/>
    <col min="10510" max="10510" width="11" style="184" customWidth="1"/>
    <col min="10511" max="10511" width="11.5703125" style="184" customWidth="1"/>
    <col min="10512" max="10512" width="10.42578125" style="184" customWidth="1"/>
    <col min="10513" max="10513" width="9.140625" style="184"/>
    <col min="10514" max="10514" width="11.7109375" style="184" customWidth="1"/>
    <col min="10515" max="10515" width="10.85546875" style="184" customWidth="1"/>
    <col min="10516" max="10752" width="9.140625" style="184"/>
    <col min="10753" max="10753" width="12.5703125" style="184" customWidth="1"/>
    <col min="10754" max="10754" width="8.5703125" style="184" customWidth="1"/>
    <col min="10755" max="10755" width="8.85546875" style="184" customWidth="1"/>
    <col min="10756" max="10756" width="9.7109375" style="184" customWidth="1"/>
    <col min="10757" max="10757" width="8.85546875" style="184" customWidth="1"/>
    <col min="10758" max="10758" width="10" style="184" customWidth="1"/>
    <col min="10759" max="10759" width="8.5703125" style="184" customWidth="1"/>
    <col min="10760" max="10760" width="9" style="184" customWidth="1"/>
    <col min="10761" max="10761" width="5" style="184" customWidth="1"/>
    <col min="10762" max="10762" width="5.85546875" style="184" customWidth="1"/>
    <col min="10763" max="10763" width="9.140625" style="184"/>
    <col min="10764" max="10764" width="15.140625" style="184" bestFit="1" customWidth="1"/>
    <col min="10765" max="10765" width="12.140625" style="184" customWidth="1"/>
    <col min="10766" max="10766" width="11" style="184" customWidth="1"/>
    <col min="10767" max="10767" width="11.5703125" style="184" customWidth="1"/>
    <col min="10768" max="10768" width="10.42578125" style="184" customWidth="1"/>
    <col min="10769" max="10769" width="9.140625" style="184"/>
    <col min="10770" max="10770" width="11.7109375" style="184" customWidth="1"/>
    <col min="10771" max="10771" width="10.85546875" style="184" customWidth="1"/>
    <col min="10772" max="11008" width="9.140625" style="184"/>
    <col min="11009" max="11009" width="12.5703125" style="184" customWidth="1"/>
    <col min="11010" max="11010" width="8.5703125" style="184" customWidth="1"/>
    <col min="11011" max="11011" width="8.85546875" style="184" customWidth="1"/>
    <col min="11012" max="11012" width="9.7109375" style="184" customWidth="1"/>
    <col min="11013" max="11013" width="8.85546875" style="184" customWidth="1"/>
    <col min="11014" max="11014" width="10" style="184" customWidth="1"/>
    <col min="11015" max="11015" width="8.5703125" style="184" customWidth="1"/>
    <col min="11016" max="11016" width="9" style="184" customWidth="1"/>
    <col min="11017" max="11017" width="5" style="184" customWidth="1"/>
    <col min="11018" max="11018" width="5.85546875" style="184" customWidth="1"/>
    <col min="11019" max="11019" width="9.140625" style="184"/>
    <col min="11020" max="11020" width="15.140625" style="184" bestFit="1" customWidth="1"/>
    <col min="11021" max="11021" width="12.140625" style="184" customWidth="1"/>
    <col min="11022" max="11022" width="11" style="184" customWidth="1"/>
    <col min="11023" max="11023" width="11.5703125" style="184" customWidth="1"/>
    <col min="11024" max="11024" width="10.42578125" style="184" customWidth="1"/>
    <col min="11025" max="11025" width="9.140625" style="184"/>
    <col min="11026" max="11026" width="11.7109375" style="184" customWidth="1"/>
    <col min="11027" max="11027" width="10.85546875" style="184" customWidth="1"/>
    <col min="11028" max="11264" width="9.140625" style="184"/>
    <col min="11265" max="11265" width="12.5703125" style="184" customWidth="1"/>
    <col min="11266" max="11266" width="8.5703125" style="184" customWidth="1"/>
    <col min="11267" max="11267" width="8.85546875" style="184" customWidth="1"/>
    <col min="11268" max="11268" width="9.7109375" style="184" customWidth="1"/>
    <col min="11269" max="11269" width="8.85546875" style="184" customWidth="1"/>
    <col min="11270" max="11270" width="10" style="184" customWidth="1"/>
    <col min="11271" max="11271" width="8.5703125" style="184" customWidth="1"/>
    <col min="11272" max="11272" width="9" style="184" customWidth="1"/>
    <col min="11273" max="11273" width="5" style="184" customWidth="1"/>
    <col min="11274" max="11274" width="5.85546875" style="184" customWidth="1"/>
    <col min="11275" max="11275" width="9.140625" style="184"/>
    <col min="11276" max="11276" width="15.140625" style="184" bestFit="1" customWidth="1"/>
    <col min="11277" max="11277" width="12.140625" style="184" customWidth="1"/>
    <col min="11278" max="11278" width="11" style="184" customWidth="1"/>
    <col min="11279" max="11279" width="11.5703125" style="184" customWidth="1"/>
    <col min="11280" max="11280" width="10.42578125" style="184" customWidth="1"/>
    <col min="11281" max="11281" width="9.140625" style="184"/>
    <col min="11282" max="11282" width="11.7109375" style="184" customWidth="1"/>
    <col min="11283" max="11283" width="10.85546875" style="184" customWidth="1"/>
    <col min="11284" max="11520" width="9.140625" style="184"/>
    <col min="11521" max="11521" width="12.5703125" style="184" customWidth="1"/>
    <col min="11522" max="11522" width="8.5703125" style="184" customWidth="1"/>
    <col min="11523" max="11523" width="8.85546875" style="184" customWidth="1"/>
    <col min="11524" max="11524" width="9.7109375" style="184" customWidth="1"/>
    <col min="11525" max="11525" width="8.85546875" style="184" customWidth="1"/>
    <col min="11526" max="11526" width="10" style="184" customWidth="1"/>
    <col min="11527" max="11527" width="8.5703125" style="184" customWidth="1"/>
    <col min="11528" max="11528" width="9" style="184" customWidth="1"/>
    <col min="11529" max="11529" width="5" style="184" customWidth="1"/>
    <col min="11530" max="11530" width="5.85546875" style="184" customWidth="1"/>
    <col min="11531" max="11531" width="9.140625" style="184"/>
    <col min="11532" max="11532" width="15.140625" style="184" bestFit="1" customWidth="1"/>
    <col min="11533" max="11533" width="12.140625" style="184" customWidth="1"/>
    <col min="11534" max="11534" width="11" style="184" customWidth="1"/>
    <col min="11535" max="11535" width="11.5703125" style="184" customWidth="1"/>
    <col min="11536" max="11536" width="10.42578125" style="184" customWidth="1"/>
    <col min="11537" max="11537" width="9.140625" style="184"/>
    <col min="11538" max="11538" width="11.7109375" style="184" customWidth="1"/>
    <col min="11539" max="11539" width="10.85546875" style="184" customWidth="1"/>
    <col min="11540" max="11776" width="9.140625" style="184"/>
    <col min="11777" max="11777" width="12.5703125" style="184" customWidth="1"/>
    <col min="11778" max="11778" width="8.5703125" style="184" customWidth="1"/>
    <col min="11779" max="11779" width="8.85546875" style="184" customWidth="1"/>
    <col min="11780" max="11780" width="9.7109375" style="184" customWidth="1"/>
    <col min="11781" max="11781" width="8.85546875" style="184" customWidth="1"/>
    <col min="11782" max="11782" width="10" style="184" customWidth="1"/>
    <col min="11783" max="11783" width="8.5703125" style="184" customWidth="1"/>
    <col min="11784" max="11784" width="9" style="184" customWidth="1"/>
    <col min="11785" max="11785" width="5" style="184" customWidth="1"/>
    <col min="11786" max="11786" width="5.85546875" style="184" customWidth="1"/>
    <col min="11787" max="11787" width="9.140625" style="184"/>
    <col min="11788" max="11788" width="15.140625" style="184" bestFit="1" customWidth="1"/>
    <col min="11789" max="11789" width="12.140625" style="184" customWidth="1"/>
    <col min="11790" max="11790" width="11" style="184" customWidth="1"/>
    <col min="11791" max="11791" width="11.5703125" style="184" customWidth="1"/>
    <col min="11792" max="11792" width="10.42578125" style="184" customWidth="1"/>
    <col min="11793" max="11793" width="9.140625" style="184"/>
    <col min="11794" max="11794" width="11.7109375" style="184" customWidth="1"/>
    <col min="11795" max="11795" width="10.85546875" style="184" customWidth="1"/>
    <col min="11796" max="12032" width="9.140625" style="184"/>
    <col min="12033" max="12033" width="12.5703125" style="184" customWidth="1"/>
    <col min="12034" max="12034" width="8.5703125" style="184" customWidth="1"/>
    <col min="12035" max="12035" width="8.85546875" style="184" customWidth="1"/>
    <col min="12036" max="12036" width="9.7109375" style="184" customWidth="1"/>
    <col min="12037" max="12037" width="8.85546875" style="184" customWidth="1"/>
    <col min="12038" max="12038" width="10" style="184" customWidth="1"/>
    <col min="12039" max="12039" width="8.5703125" style="184" customWidth="1"/>
    <col min="12040" max="12040" width="9" style="184" customWidth="1"/>
    <col min="12041" max="12041" width="5" style="184" customWidth="1"/>
    <col min="12042" max="12042" width="5.85546875" style="184" customWidth="1"/>
    <col min="12043" max="12043" width="9.140625" style="184"/>
    <col min="12044" max="12044" width="15.140625" style="184" bestFit="1" customWidth="1"/>
    <col min="12045" max="12045" width="12.140625" style="184" customWidth="1"/>
    <col min="12046" max="12046" width="11" style="184" customWidth="1"/>
    <col min="12047" max="12047" width="11.5703125" style="184" customWidth="1"/>
    <col min="12048" max="12048" width="10.42578125" style="184" customWidth="1"/>
    <col min="12049" max="12049" width="9.140625" style="184"/>
    <col min="12050" max="12050" width="11.7109375" style="184" customWidth="1"/>
    <col min="12051" max="12051" width="10.85546875" style="184" customWidth="1"/>
    <col min="12052" max="12288" width="9.140625" style="184"/>
    <col min="12289" max="12289" width="12.5703125" style="184" customWidth="1"/>
    <col min="12290" max="12290" width="8.5703125" style="184" customWidth="1"/>
    <col min="12291" max="12291" width="8.85546875" style="184" customWidth="1"/>
    <col min="12292" max="12292" width="9.7109375" style="184" customWidth="1"/>
    <col min="12293" max="12293" width="8.85546875" style="184" customWidth="1"/>
    <col min="12294" max="12294" width="10" style="184" customWidth="1"/>
    <col min="12295" max="12295" width="8.5703125" style="184" customWidth="1"/>
    <col min="12296" max="12296" width="9" style="184" customWidth="1"/>
    <col min="12297" max="12297" width="5" style="184" customWidth="1"/>
    <col min="12298" max="12298" width="5.85546875" style="184" customWidth="1"/>
    <col min="12299" max="12299" width="9.140625" style="184"/>
    <col min="12300" max="12300" width="15.140625" style="184" bestFit="1" customWidth="1"/>
    <col min="12301" max="12301" width="12.140625" style="184" customWidth="1"/>
    <col min="12302" max="12302" width="11" style="184" customWidth="1"/>
    <col min="12303" max="12303" width="11.5703125" style="184" customWidth="1"/>
    <col min="12304" max="12304" width="10.42578125" style="184" customWidth="1"/>
    <col min="12305" max="12305" width="9.140625" style="184"/>
    <col min="12306" max="12306" width="11.7109375" style="184" customWidth="1"/>
    <col min="12307" max="12307" width="10.85546875" style="184" customWidth="1"/>
    <col min="12308" max="12544" width="9.140625" style="184"/>
    <col min="12545" max="12545" width="12.5703125" style="184" customWidth="1"/>
    <col min="12546" max="12546" width="8.5703125" style="184" customWidth="1"/>
    <col min="12547" max="12547" width="8.85546875" style="184" customWidth="1"/>
    <col min="12548" max="12548" width="9.7109375" style="184" customWidth="1"/>
    <col min="12549" max="12549" width="8.85546875" style="184" customWidth="1"/>
    <col min="12550" max="12550" width="10" style="184" customWidth="1"/>
    <col min="12551" max="12551" width="8.5703125" style="184" customWidth="1"/>
    <col min="12552" max="12552" width="9" style="184" customWidth="1"/>
    <col min="12553" max="12553" width="5" style="184" customWidth="1"/>
    <col min="12554" max="12554" width="5.85546875" style="184" customWidth="1"/>
    <col min="12555" max="12555" width="9.140625" style="184"/>
    <col min="12556" max="12556" width="15.140625" style="184" bestFit="1" customWidth="1"/>
    <col min="12557" max="12557" width="12.140625" style="184" customWidth="1"/>
    <col min="12558" max="12558" width="11" style="184" customWidth="1"/>
    <col min="12559" max="12559" width="11.5703125" style="184" customWidth="1"/>
    <col min="12560" max="12560" width="10.42578125" style="184" customWidth="1"/>
    <col min="12561" max="12561" width="9.140625" style="184"/>
    <col min="12562" max="12562" width="11.7109375" style="184" customWidth="1"/>
    <col min="12563" max="12563" width="10.85546875" style="184" customWidth="1"/>
    <col min="12564" max="12800" width="9.140625" style="184"/>
    <col min="12801" max="12801" width="12.5703125" style="184" customWidth="1"/>
    <col min="12802" max="12802" width="8.5703125" style="184" customWidth="1"/>
    <col min="12803" max="12803" width="8.85546875" style="184" customWidth="1"/>
    <col min="12804" max="12804" width="9.7109375" style="184" customWidth="1"/>
    <col min="12805" max="12805" width="8.85546875" style="184" customWidth="1"/>
    <col min="12806" max="12806" width="10" style="184" customWidth="1"/>
    <col min="12807" max="12807" width="8.5703125" style="184" customWidth="1"/>
    <col min="12808" max="12808" width="9" style="184" customWidth="1"/>
    <col min="12809" max="12809" width="5" style="184" customWidth="1"/>
    <col min="12810" max="12810" width="5.85546875" style="184" customWidth="1"/>
    <col min="12811" max="12811" width="9.140625" style="184"/>
    <col min="12812" max="12812" width="15.140625" style="184" bestFit="1" customWidth="1"/>
    <col min="12813" max="12813" width="12.140625" style="184" customWidth="1"/>
    <col min="12814" max="12814" width="11" style="184" customWidth="1"/>
    <col min="12815" max="12815" width="11.5703125" style="184" customWidth="1"/>
    <col min="12816" max="12816" width="10.42578125" style="184" customWidth="1"/>
    <col min="12817" max="12817" width="9.140625" style="184"/>
    <col min="12818" max="12818" width="11.7109375" style="184" customWidth="1"/>
    <col min="12819" max="12819" width="10.85546875" style="184" customWidth="1"/>
    <col min="12820" max="13056" width="9.140625" style="184"/>
    <col min="13057" max="13057" width="12.5703125" style="184" customWidth="1"/>
    <col min="13058" max="13058" width="8.5703125" style="184" customWidth="1"/>
    <col min="13059" max="13059" width="8.85546875" style="184" customWidth="1"/>
    <col min="13060" max="13060" width="9.7109375" style="184" customWidth="1"/>
    <col min="13061" max="13061" width="8.85546875" style="184" customWidth="1"/>
    <col min="13062" max="13062" width="10" style="184" customWidth="1"/>
    <col min="13063" max="13063" width="8.5703125" style="184" customWidth="1"/>
    <col min="13064" max="13064" width="9" style="184" customWidth="1"/>
    <col min="13065" max="13065" width="5" style="184" customWidth="1"/>
    <col min="13066" max="13066" width="5.85546875" style="184" customWidth="1"/>
    <col min="13067" max="13067" width="9.140625" style="184"/>
    <col min="13068" max="13068" width="15.140625" style="184" bestFit="1" customWidth="1"/>
    <col min="13069" max="13069" width="12.140625" style="184" customWidth="1"/>
    <col min="13070" max="13070" width="11" style="184" customWidth="1"/>
    <col min="13071" max="13071" width="11.5703125" style="184" customWidth="1"/>
    <col min="13072" max="13072" width="10.42578125" style="184" customWidth="1"/>
    <col min="13073" max="13073" width="9.140625" style="184"/>
    <col min="13074" max="13074" width="11.7109375" style="184" customWidth="1"/>
    <col min="13075" max="13075" width="10.85546875" style="184" customWidth="1"/>
    <col min="13076" max="13312" width="9.140625" style="184"/>
    <col min="13313" max="13313" width="12.5703125" style="184" customWidth="1"/>
    <col min="13314" max="13314" width="8.5703125" style="184" customWidth="1"/>
    <col min="13315" max="13315" width="8.85546875" style="184" customWidth="1"/>
    <col min="13316" max="13316" width="9.7109375" style="184" customWidth="1"/>
    <col min="13317" max="13317" width="8.85546875" style="184" customWidth="1"/>
    <col min="13318" max="13318" width="10" style="184" customWidth="1"/>
    <col min="13319" max="13319" width="8.5703125" style="184" customWidth="1"/>
    <col min="13320" max="13320" width="9" style="184" customWidth="1"/>
    <col min="13321" max="13321" width="5" style="184" customWidth="1"/>
    <col min="13322" max="13322" width="5.85546875" style="184" customWidth="1"/>
    <col min="13323" max="13323" width="9.140625" style="184"/>
    <col min="13324" max="13324" width="15.140625" style="184" bestFit="1" customWidth="1"/>
    <col min="13325" max="13325" width="12.140625" style="184" customWidth="1"/>
    <col min="13326" max="13326" width="11" style="184" customWidth="1"/>
    <col min="13327" max="13327" width="11.5703125" style="184" customWidth="1"/>
    <col min="13328" max="13328" width="10.42578125" style="184" customWidth="1"/>
    <col min="13329" max="13329" width="9.140625" style="184"/>
    <col min="13330" max="13330" width="11.7109375" style="184" customWidth="1"/>
    <col min="13331" max="13331" width="10.85546875" style="184" customWidth="1"/>
    <col min="13332" max="13568" width="9.140625" style="184"/>
    <col min="13569" max="13569" width="12.5703125" style="184" customWidth="1"/>
    <col min="13570" max="13570" width="8.5703125" style="184" customWidth="1"/>
    <col min="13571" max="13571" width="8.85546875" style="184" customWidth="1"/>
    <col min="13572" max="13572" width="9.7109375" style="184" customWidth="1"/>
    <col min="13573" max="13573" width="8.85546875" style="184" customWidth="1"/>
    <col min="13574" max="13574" width="10" style="184" customWidth="1"/>
    <col min="13575" max="13575" width="8.5703125" style="184" customWidth="1"/>
    <col min="13576" max="13576" width="9" style="184" customWidth="1"/>
    <col min="13577" max="13577" width="5" style="184" customWidth="1"/>
    <col min="13578" max="13578" width="5.85546875" style="184" customWidth="1"/>
    <col min="13579" max="13579" width="9.140625" style="184"/>
    <col min="13580" max="13580" width="15.140625" style="184" bestFit="1" customWidth="1"/>
    <col min="13581" max="13581" width="12.140625" style="184" customWidth="1"/>
    <col min="13582" max="13582" width="11" style="184" customWidth="1"/>
    <col min="13583" max="13583" width="11.5703125" style="184" customWidth="1"/>
    <col min="13584" max="13584" width="10.42578125" style="184" customWidth="1"/>
    <col min="13585" max="13585" width="9.140625" style="184"/>
    <col min="13586" max="13586" width="11.7109375" style="184" customWidth="1"/>
    <col min="13587" max="13587" width="10.85546875" style="184" customWidth="1"/>
    <col min="13588" max="13824" width="9.140625" style="184"/>
    <col min="13825" max="13825" width="12.5703125" style="184" customWidth="1"/>
    <col min="13826" max="13826" width="8.5703125" style="184" customWidth="1"/>
    <col min="13827" max="13827" width="8.85546875" style="184" customWidth="1"/>
    <col min="13828" max="13828" width="9.7109375" style="184" customWidth="1"/>
    <col min="13829" max="13829" width="8.85546875" style="184" customWidth="1"/>
    <col min="13830" max="13830" width="10" style="184" customWidth="1"/>
    <col min="13831" max="13831" width="8.5703125" style="184" customWidth="1"/>
    <col min="13832" max="13832" width="9" style="184" customWidth="1"/>
    <col min="13833" max="13833" width="5" style="184" customWidth="1"/>
    <col min="13834" max="13834" width="5.85546875" style="184" customWidth="1"/>
    <col min="13835" max="13835" width="9.140625" style="184"/>
    <col min="13836" max="13836" width="15.140625" style="184" bestFit="1" customWidth="1"/>
    <col min="13837" max="13837" width="12.140625" style="184" customWidth="1"/>
    <col min="13838" max="13838" width="11" style="184" customWidth="1"/>
    <col min="13839" max="13839" width="11.5703125" style="184" customWidth="1"/>
    <col min="13840" max="13840" width="10.42578125" style="184" customWidth="1"/>
    <col min="13841" max="13841" width="9.140625" style="184"/>
    <col min="13842" max="13842" width="11.7109375" style="184" customWidth="1"/>
    <col min="13843" max="13843" width="10.85546875" style="184" customWidth="1"/>
    <col min="13844" max="14080" width="9.140625" style="184"/>
    <col min="14081" max="14081" width="12.5703125" style="184" customWidth="1"/>
    <col min="14082" max="14082" width="8.5703125" style="184" customWidth="1"/>
    <col min="14083" max="14083" width="8.85546875" style="184" customWidth="1"/>
    <col min="14084" max="14084" width="9.7109375" style="184" customWidth="1"/>
    <col min="14085" max="14085" width="8.85546875" style="184" customWidth="1"/>
    <col min="14086" max="14086" width="10" style="184" customWidth="1"/>
    <col min="14087" max="14087" width="8.5703125" style="184" customWidth="1"/>
    <col min="14088" max="14088" width="9" style="184" customWidth="1"/>
    <col min="14089" max="14089" width="5" style="184" customWidth="1"/>
    <col min="14090" max="14090" width="5.85546875" style="184" customWidth="1"/>
    <col min="14091" max="14091" width="9.140625" style="184"/>
    <col min="14092" max="14092" width="15.140625" style="184" bestFit="1" customWidth="1"/>
    <col min="14093" max="14093" width="12.140625" style="184" customWidth="1"/>
    <col min="14094" max="14094" width="11" style="184" customWidth="1"/>
    <col min="14095" max="14095" width="11.5703125" style="184" customWidth="1"/>
    <col min="14096" max="14096" width="10.42578125" style="184" customWidth="1"/>
    <col min="14097" max="14097" width="9.140625" style="184"/>
    <col min="14098" max="14098" width="11.7109375" style="184" customWidth="1"/>
    <col min="14099" max="14099" width="10.85546875" style="184" customWidth="1"/>
    <col min="14100" max="14336" width="9.140625" style="184"/>
    <col min="14337" max="14337" width="12.5703125" style="184" customWidth="1"/>
    <col min="14338" max="14338" width="8.5703125" style="184" customWidth="1"/>
    <col min="14339" max="14339" width="8.85546875" style="184" customWidth="1"/>
    <col min="14340" max="14340" width="9.7109375" style="184" customWidth="1"/>
    <col min="14341" max="14341" width="8.85546875" style="184" customWidth="1"/>
    <col min="14342" max="14342" width="10" style="184" customWidth="1"/>
    <col min="14343" max="14343" width="8.5703125" style="184" customWidth="1"/>
    <col min="14344" max="14344" width="9" style="184" customWidth="1"/>
    <col min="14345" max="14345" width="5" style="184" customWidth="1"/>
    <col min="14346" max="14346" width="5.85546875" style="184" customWidth="1"/>
    <col min="14347" max="14347" width="9.140625" style="184"/>
    <col min="14348" max="14348" width="15.140625" style="184" bestFit="1" customWidth="1"/>
    <col min="14349" max="14349" width="12.140625" style="184" customWidth="1"/>
    <col min="14350" max="14350" width="11" style="184" customWidth="1"/>
    <col min="14351" max="14351" width="11.5703125" style="184" customWidth="1"/>
    <col min="14352" max="14352" width="10.42578125" style="184" customWidth="1"/>
    <col min="14353" max="14353" width="9.140625" style="184"/>
    <col min="14354" max="14354" width="11.7109375" style="184" customWidth="1"/>
    <col min="14355" max="14355" width="10.85546875" style="184" customWidth="1"/>
    <col min="14356" max="14592" width="9.140625" style="184"/>
    <col min="14593" max="14593" width="12.5703125" style="184" customWidth="1"/>
    <col min="14594" max="14594" width="8.5703125" style="184" customWidth="1"/>
    <col min="14595" max="14595" width="8.85546875" style="184" customWidth="1"/>
    <col min="14596" max="14596" width="9.7109375" style="184" customWidth="1"/>
    <col min="14597" max="14597" width="8.85546875" style="184" customWidth="1"/>
    <col min="14598" max="14598" width="10" style="184" customWidth="1"/>
    <col min="14599" max="14599" width="8.5703125" style="184" customWidth="1"/>
    <col min="14600" max="14600" width="9" style="184" customWidth="1"/>
    <col min="14601" max="14601" width="5" style="184" customWidth="1"/>
    <col min="14602" max="14602" width="5.85546875" style="184" customWidth="1"/>
    <col min="14603" max="14603" width="9.140625" style="184"/>
    <col min="14604" max="14604" width="15.140625" style="184" bestFit="1" customWidth="1"/>
    <col min="14605" max="14605" width="12.140625" style="184" customWidth="1"/>
    <col min="14606" max="14606" width="11" style="184" customWidth="1"/>
    <col min="14607" max="14607" width="11.5703125" style="184" customWidth="1"/>
    <col min="14608" max="14608" width="10.42578125" style="184" customWidth="1"/>
    <col min="14609" max="14609" width="9.140625" style="184"/>
    <col min="14610" max="14610" width="11.7109375" style="184" customWidth="1"/>
    <col min="14611" max="14611" width="10.85546875" style="184" customWidth="1"/>
    <col min="14612" max="14848" width="9.140625" style="184"/>
    <col min="14849" max="14849" width="12.5703125" style="184" customWidth="1"/>
    <col min="14850" max="14850" width="8.5703125" style="184" customWidth="1"/>
    <col min="14851" max="14851" width="8.85546875" style="184" customWidth="1"/>
    <col min="14852" max="14852" width="9.7109375" style="184" customWidth="1"/>
    <col min="14853" max="14853" width="8.85546875" style="184" customWidth="1"/>
    <col min="14854" max="14854" width="10" style="184" customWidth="1"/>
    <col min="14855" max="14855" width="8.5703125" style="184" customWidth="1"/>
    <col min="14856" max="14856" width="9" style="184" customWidth="1"/>
    <col min="14857" max="14857" width="5" style="184" customWidth="1"/>
    <col min="14858" max="14858" width="5.85546875" style="184" customWidth="1"/>
    <col min="14859" max="14859" width="9.140625" style="184"/>
    <col min="14860" max="14860" width="15.140625" style="184" bestFit="1" customWidth="1"/>
    <col min="14861" max="14861" width="12.140625" style="184" customWidth="1"/>
    <col min="14862" max="14862" width="11" style="184" customWidth="1"/>
    <col min="14863" max="14863" width="11.5703125" style="184" customWidth="1"/>
    <col min="14864" max="14864" width="10.42578125" style="184" customWidth="1"/>
    <col min="14865" max="14865" width="9.140625" style="184"/>
    <col min="14866" max="14866" width="11.7109375" style="184" customWidth="1"/>
    <col min="14867" max="14867" width="10.85546875" style="184" customWidth="1"/>
    <col min="14868" max="15104" width="9.140625" style="184"/>
    <col min="15105" max="15105" width="12.5703125" style="184" customWidth="1"/>
    <col min="15106" max="15106" width="8.5703125" style="184" customWidth="1"/>
    <col min="15107" max="15107" width="8.85546875" style="184" customWidth="1"/>
    <col min="15108" max="15108" width="9.7109375" style="184" customWidth="1"/>
    <col min="15109" max="15109" width="8.85546875" style="184" customWidth="1"/>
    <col min="15110" max="15110" width="10" style="184" customWidth="1"/>
    <col min="15111" max="15111" width="8.5703125" style="184" customWidth="1"/>
    <col min="15112" max="15112" width="9" style="184" customWidth="1"/>
    <col min="15113" max="15113" width="5" style="184" customWidth="1"/>
    <col min="15114" max="15114" width="5.85546875" style="184" customWidth="1"/>
    <col min="15115" max="15115" width="9.140625" style="184"/>
    <col min="15116" max="15116" width="15.140625" style="184" bestFit="1" customWidth="1"/>
    <col min="15117" max="15117" width="12.140625" style="184" customWidth="1"/>
    <col min="15118" max="15118" width="11" style="184" customWidth="1"/>
    <col min="15119" max="15119" width="11.5703125" style="184" customWidth="1"/>
    <col min="15120" max="15120" width="10.42578125" style="184" customWidth="1"/>
    <col min="15121" max="15121" width="9.140625" style="184"/>
    <col min="15122" max="15122" width="11.7109375" style="184" customWidth="1"/>
    <col min="15123" max="15123" width="10.85546875" style="184" customWidth="1"/>
    <col min="15124" max="15360" width="9.140625" style="184"/>
    <col min="15361" max="15361" width="12.5703125" style="184" customWidth="1"/>
    <col min="15362" max="15362" width="8.5703125" style="184" customWidth="1"/>
    <col min="15363" max="15363" width="8.85546875" style="184" customWidth="1"/>
    <col min="15364" max="15364" width="9.7109375" style="184" customWidth="1"/>
    <col min="15365" max="15365" width="8.85546875" style="184" customWidth="1"/>
    <col min="15366" max="15366" width="10" style="184" customWidth="1"/>
    <col min="15367" max="15367" width="8.5703125" style="184" customWidth="1"/>
    <col min="15368" max="15368" width="9" style="184" customWidth="1"/>
    <col min="15369" max="15369" width="5" style="184" customWidth="1"/>
    <col min="15370" max="15370" width="5.85546875" style="184" customWidth="1"/>
    <col min="15371" max="15371" width="9.140625" style="184"/>
    <col min="15372" max="15372" width="15.140625" style="184" bestFit="1" customWidth="1"/>
    <col min="15373" max="15373" width="12.140625" style="184" customWidth="1"/>
    <col min="15374" max="15374" width="11" style="184" customWidth="1"/>
    <col min="15375" max="15375" width="11.5703125" style="184" customWidth="1"/>
    <col min="15376" max="15376" width="10.42578125" style="184" customWidth="1"/>
    <col min="15377" max="15377" width="9.140625" style="184"/>
    <col min="15378" max="15378" width="11.7109375" style="184" customWidth="1"/>
    <col min="15379" max="15379" width="10.85546875" style="184" customWidth="1"/>
    <col min="15380" max="15616" width="9.140625" style="184"/>
    <col min="15617" max="15617" width="12.5703125" style="184" customWidth="1"/>
    <col min="15618" max="15618" width="8.5703125" style="184" customWidth="1"/>
    <col min="15619" max="15619" width="8.85546875" style="184" customWidth="1"/>
    <col min="15620" max="15620" width="9.7109375" style="184" customWidth="1"/>
    <col min="15621" max="15621" width="8.85546875" style="184" customWidth="1"/>
    <col min="15622" max="15622" width="10" style="184" customWidth="1"/>
    <col min="15623" max="15623" width="8.5703125" style="184" customWidth="1"/>
    <col min="15624" max="15624" width="9" style="184" customWidth="1"/>
    <col min="15625" max="15625" width="5" style="184" customWidth="1"/>
    <col min="15626" max="15626" width="5.85546875" style="184" customWidth="1"/>
    <col min="15627" max="15627" width="9.140625" style="184"/>
    <col min="15628" max="15628" width="15.140625" style="184" bestFit="1" customWidth="1"/>
    <col min="15629" max="15629" width="12.140625" style="184" customWidth="1"/>
    <col min="15630" max="15630" width="11" style="184" customWidth="1"/>
    <col min="15631" max="15631" width="11.5703125" style="184" customWidth="1"/>
    <col min="15632" max="15632" width="10.42578125" style="184" customWidth="1"/>
    <col min="15633" max="15633" width="9.140625" style="184"/>
    <col min="15634" max="15634" width="11.7109375" style="184" customWidth="1"/>
    <col min="15635" max="15635" width="10.85546875" style="184" customWidth="1"/>
    <col min="15636" max="15872" width="9.140625" style="184"/>
    <col min="15873" max="15873" width="12.5703125" style="184" customWidth="1"/>
    <col min="15874" max="15874" width="8.5703125" style="184" customWidth="1"/>
    <col min="15875" max="15875" width="8.85546875" style="184" customWidth="1"/>
    <col min="15876" max="15876" width="9.7109375" style="184" customWidth="1"/>
    <col min="15877" max="15877" width="8.85546875" style="184" customWidth="1"/>
    <col min="15878" max="15878" width="10" style="184" customWidth="1"/>
    <col min="15879" max="15879" width="8.5703125" style="184" customWidth="1"/>
    <col min="15880" max="15880" width="9" style="184" customWidth="1"/>
    <col min="15881" max="15881" width="5" style="184" customWidth="1"/>
    <col min="15882" max="15882" width="5.85546875" style="184" customWidth="1"/>
    <col min="15883" max="15883" width="9.140625" style="184"/>
    <col min="15884" max="15884" width="15.140625" style="184" bestFit="1" customWidth="1"/>
    <col min="15885" max="15885" width="12.140625" style="184" customWidth="1"/>
    <col min="15886" max="15886" width="11" style="184" customWidth="1"/>
    <col min="15887" max="15887" width="11.5703125" style="184" customWidth="1"/>
    <col min="15888" max="15888" width="10.42578125" style="184" customWidth="1"/>
    <col min="15889" max="15889" width="9.140625" style="184"/>
    <col min="15890" max="15890" width="11.7109375" style="184" customWidth="1"/>
    <col min="15891" max="15891" width="10.85546875" style="184" customWidth="1"/>
    <col min="15892" max="16128" width="9.140625" style="184"/>
    <col min="16129" max="16129" width="12.5703125" style="184" customWidth="1"/>
    <col min="16130" max="16130" width="8.5703125" style="184" customWidth="1"/>
    <col min="16131" max="16131" width="8.85546875" style="184" customWidth="1"/>
    <col min="16132" max="16132" width="9.7109375" style="184" customWidth="1"/>
    <col min="16133" max="16133" width="8.85546875" style="184" customWidth="1"/>
    <col min="16134" max="16134" width="10" style="184" customWidth="1"/>
    <col min="16135" max="16135" width="8.5703125" style="184" customWidth="1"/>
    <col min="16136" max="16136" width="9" style="184" customWidth="1"/>
    <col min="16137" max="16137" width="5" style="184" customWidth="1"/>
    <col min="16138" max="16138" width="5.85546875" style="184" customWidth="1"/>
    <col min="16139" max="16139" width="9.140625" style="184"/>
    <col min="16140" max="16140" width="15.140625" style="184" bestFit="1" customWidth="1"/>
    <col min="16141" max="16141" width="12.140625" style="184" customWidth="1"/>
    <col min="16142" max="16142" width="11" style="184" customWidth="1"/>
    <col min="16143" max="16143" width="11.5703125" style="184" customWidth="1"/>
    <col min="16144" max="16144" width="10.42578125" style="184" customWidth="1"/>
    <col min="16145" max="16145" width="9.140625" style="184"/>
    <col min="16146" max="16146" width="11.7109375" style="184" customWidth="1"/>
    <col min="16147" max="16147" width="10.85546875" style="184" customWidth="1"/>
    <col min="16148" max="16384" width="9.140625" style="184"/>
  </cols>
  <sheetData>
    <row r="1" spans="1:20">
      <c r="A1" s="753" t="s">
        <v>275</v>
      </c>
      <c r="B1" s="753"/>
      <c r="C1" s="753"/>
      <c r="D1" s="753"/>
      <c r="E1" s="753"/>
      <c r="F1" s="753"/>
      <c r="G1" s="753"/>
      <c r="H1" s="753"/>
      <c r="I1" s="753"/>
      <c r="J1" s="753"/>
    </row>
    <row r="2" spans="1:20" ht="15">
      <c r="A2" s="754">
        <v>42014</v>
      </c>
      <c r="B2" s="755"/>
      <c r="I2" s="184" t="s">
        <v>276</v>
      </c>
    </row>
    <row r="3" spans="1:20">
      <c r="A3" s="756" t="s">
        <v>277</v>
      </c>
      <c r="B3" s="750" t="s">
        <v>278</v>
      </c>
      <c r="C3" s="757" t="s">
        <v>279</v>
      </c>
      <c r="D3" s="757"/>
      <c r="E3" s="757"/>
      <c r="F3" s="757"/>
      <c r="G3" s="757"/>
      <c r="H3" s="757"/>
      <c r="I3" s="757" t="s">
        <v>280</v>
      </c>
      <c r="J3" s="757"/>
    </row>
    <row r="4" spans="1:20">
      <c r="A4" s="756"/>
      <c r="B4" s="750"/>
      <c r="C4" s="750" t="s">
        <v>281</v>
      </c>
      <c r="D4" s="750" t="s">
        <v>282</v>
      </c>
      <c r="E4" s="750" t="s">
        <v>283</v>
      </c>
      <c r="F4" s="750" t="s">
        <v>284</v>
      </c>
      <c r="G4" s="750" t="s">
        <v>285</v>
      </c>
      <c r="H4" s="751" t="s">
        <v>286</v>
      </c>
      <c r="I4" s="752" t="s">
        <v>287</v>
      </c>
      <c r="J4" s="752" t="s">
        <v>288</v>
      </c>
    </row>
    <row r="5" spans="1:20">
      <c r="A5" s="756"/>
      <c r="B5" s="757"/>
      <c r="C5" s="750"/>
      <c r="D5" s="750"/>
      <c r="E5" s="750"/>
      <c r="F5" s="750"/>
      <c r="G5" s="750"/>
      <c r="H5" s="751"/>
      <c r="I5" s="752"/>
      <c r="J5" s="752"/>
      <c r="L5" s="185"/>
      <c r="M5" s="185"/>
      <c r="N5" s="185"/>
      <c r="O5" s="185"/>
      <c r="P5" s="185"/>
      <c r="Q5" s="185"/>
      <c r="R5" s="185"/>
      <c r="S5" s="185"/>
      <c r="T5" s="185"/>
    </row>
    <row r="6" spans="1:20">
      <c r="A6" s="186" t="s">
        <v>289</v>
      </c>
      <c r="B6" s="187">
        <v>9000</v>
      </c>
      <c r="C6" s="188"/>
      <c r="D6" s="188"/>
      <c r="E6" s="188"/>
      <c r="F6" s="188">
        <v>9000</v>
      </c>
      <c r="G6" s="188"/>
      <c r="H6" s="188"/>
      <c r="I6" s="187">
        <v>3</v>
      </c>
      <c r="J6" s="187">
        <v>4</v>
      </c>
      <c r="L6" s="189"/>
      <c r="M6" s="189"/>
      <c r="N6" s="189"/>
      <c r="O6" s="189"/>
      <c r="P6" s="189"/>
      <c r="Q6" s="189"/>
      <c r="R6" s="189"/>
      <c r="S6" s="190"/>
      <c r="T6" s="185"/>
    </row>
    <row r="7" spans="1:20">
      <c r="A7" s="186" t="s">
        <v>290</v>
      </c>
      <c r="B7" s="187">
        <v>18000</v>
      </c>
      <c r="C7" s="188"/>
      <c r="D7" s="188"/>
      <c r="E7" s="188">
        <v>2000</v>
      </c>
      <c r="F7" s="188">
        <v>16000</v>
      </c>
      <c r="G7" s="188"/>
      <c r="H7" s="188"/>
      <c r="I7" s="187">
        <v>4</v>
      </c>
      <c r="J7" s="187">
        <v>18</v>
      </c>
      <c r="L7" s="189"/>
      <c r="M7" s="189"/>
      <c r="N7" s="189"/>
      <c r="O7" s="189"/>
      <c r="P7" s="189"/>
      <c r="Q7" s="189"/>
      <c r="R7" s="189"/>
      <c r="S7" s="190"/>
      <c r="T7" s="185"/>
    </row>
    <row r="8" spans="1:20">
      <c r="A8" s="186" t="s">
        <v>291</v>
      </c>
      <c r="B8" s="187">
        <v>41975</v>
      </c>
      <c r="C8" s="188"/>
      <c r="D8" s="188">
        <v>1000</v>
      </c>
      <c r="E8" s="188"/>
      <c r="F8" s="188">
        <v>40975</v>
      </c>
      <c r="G8" s="188"/>
      <c r="H8" s="188"/>
      <c r="I8" s="187">
        <v>13</v>
      </c>
      <c r="J8" s="187">
        <v>24</v>
      </c>
      <c r="L8" s="189"/>
      <c r="M8" s="189"/>
      <c r="N8" s="189"/>
      <c r="O8" s="189"/>
      <c r="P8" s="189"/>
      <c r="Q8" s="189"/>
      <c r="R8" s="189"/>
      <c r="S8" s="190"/>
      <c r="T8" s="185"/>
    </row>
    <row r="9" spans="1:20">
      <c r="A9" s="186" t="s">
        <v>292</v>
      </c>
      <c r="B9" s="187">
        <v>10000</v>
      </c>
      <c r="C9" s="188"/>
      <c r="D9" s="188"/>
      <c r="E9" s="188"/>
      <c r="F9" s="188">
        <v>10000</v>
      </c>
      <c r="G9" s="188"/>
      <c r="H9" s="188"/>
      <c r="I9" s="187">
        <v>3</v>
      </c>
      <c r="J9" s="187">
        <v>3</v>
      </c>
      <c r="L9" s="189"/>
      <c r="M9" s="189"/>
      <c r="N9" s="189"/>
      <c r="O9" s="189"/>
      <c r="P9" s="189"/>
      <c r="Q9" s="189"/>
      <c r="R9" s="189"/>
      <c r="S9" s="190"/>
      <c r="T9" s="185"/>
    </row>
    <row r="10" spans="1:20">
      <c r="A10" s="186" t="s">
        <v>293</v>
      </c>
      <c r="B10" s="187">
        <v>12000</v>
      </c>
      <c r="C10" s="188"/>
      <c r="D10" s="188"/>
      <c r="E10" s="188"/>
      <c r="F10" s="188">
        <v>12000</v>
      </c>
      <c r="G10" s="188"/>
      <c r="H10" s="188"/>
      <c r="I10" s="187">
        <v>6</v>
      </c>
      <c r="J10" s="187">
        <v>7</v>
      </c>
      <c r="L10" s="189"/>
      <c r="M10" s="189"/>
      <c r="N10" s="189"/>
      <c r="O10" s="189"/>
      <c r="P10" s="189"/>
      <c r="Q10" s="189"/>
      <c r="R10" s="189"/>
      <c r="S10" s="190"/>
      <c r="T10" s="185"/>
    </row>
    <row r="11" spans="1:20">
      <c r="A11" s="186" t="s">
        <v>294</v>
      </c>
      <c r="B11" s="187">
        <v>21000</v>
      </c>
      <c r="C11" s="188"/>
      <c r="D11" s="188"/>
      <c r="E11" s="188"/>
      <c r="F11" s="188">
        <v>21000</v>
      </c>
      <c r="G11" s="188"/>
      <c r="H11" s="188"/>
      <c r="I11" s="187">
        <v>10</v>
      </c>
      <c r="J11" s="187">
        <v>12</v>
      </c>
      <c r="L11" s="189"/>
      <c r="M11" s="189"/>
      <c r="N11" s="189"/>
      <c r="O11" s="189"/>
      <c r="P11" s="189"/>
      <c r="Q11" s="189"/>
      <c r="R11" s="189"/>
      <c r="S11" s="190"/>
      <c r="T11" s="185"/>
    </row>
    <row r="12" spans="1:20">
      <c r="A12" s="186" t="s">
        <v>295</v>
      </c>
      <c r="B12" s="187">
        <v>65000</v>
      </c>
      <c r="C12" s="188">
        <v>2000</v>
      </c>
      <c r="D12" s="188">
        <v>5000</v>
      </c>
      <c r="E12" s="188">
        <v>3000</v>
      </c>
      <c r="F12" s="188">
        <v>46000</v>
      </c>
      <c r="G12" s="188">
        <v>5000</v>
      </c>
      <c r="H12" s="188">
        <v>4000</v>
      </c>
      <c r="I12" s="187">
        <v>30</v>
      </c>
      <c r="J12" s="187">
        <v>21</v>
      </c>
      <c r="L12" s="189"/>
      <c r="M12" s="189"/>
      <c r="N12" s="189"/>
      <c r="O12" s="189"/>
      <c r="P12" s="189"/>
      <c r="Q12" s="189"/>
      <c r="R12" s="189"/>
      <c r="S12" s="190"/>
      <c r="T12" s="185"/>
    </row>
    <row r="13" spans="1:20">
      <c r="A13" s="186" t="s">
        <v>296</v>
      </c>
      <c r="B13" s="187">
        <v>10000</v>
      </c>
      <c r="C13" s="188"/>
      <c r="D13" s="188"/>
      <c r="E13" s="188"/>
      <c r="F13" s="188"/>
      <c r="G13" s="188"/>
      <c r="H13" s="188">
        <v>10000</v>
      </c>
      <c r="I13" s="187">
        <v>5</v>
      </c>
      <c r="J13" s="187">
        <v>5</v>
      </c>
      <c r="L13" s="189"/>
      <c r="M13" s="189"/>
      <c r="N13" s="189"/>
      <c r="O13" s="189"/>
      <c r="P13" s="189"/>
      <c r="Q13" s="189"/>
      <c r="R13" s="189"/>
      <c r="S13" s="190"/>
      <c r="T13" s="185"/>
    </row>
    <row r="14" spans="1:20">
      <c r="A14" s="186" t="s">
        <v>55</v>
      </c>
      <c r="B14" s="187">
        <v>9800</v>
      </c>
      <c r="C14" s="188"/>
      <c r="D14" s="188"/>
      <c r="E14" s="188"/>
      <c r="F14" s="188">
        <v>9800</v>
      </c>
      <c r="G14" s="188"/>
      <c r="H14" s="188"/>
      <c r="I14" s="187">
        <v>7</v>
      </c>
      <c r="J14" s="187">
        <v>8</v>
      </c>
      <c r="L14" s="189"/>
      <c r="M14" s="189"/>
      <c r="N14" s="189"/>
      <c r="O14" s="189"/>
      <c r="P14" s="189"/>
      <c r="Q14" s="189"/>
      <c r="R14" s="189"/>
      <c r="S14" s="190"/>
      <c r="T14" s="185"/>
    </row>
    <row r="15" spans="1:20">
      <c r="A15" s="186" t="s">
        <v>297</v>
      </c>
      <c r="B15" s="187">
        <v>16000</v>
      </c>
      <c r="C15" s="188"/>
      <c r="D15" s="188"/>
      <c r="E15" s="188"/>
      <c r="F15" s="188">
        <v>15000</v>
      </c>
      <c r="G15" s="188">
        <v>1000</v>
      </c>
      <c r="H15" s="188"/>
      <c r="I15" s="187">
        <v>2</v>
      </c>
      <c r="J15" s="187">
        <v>10</v>
      </c>
      <c r="L15" s="189"/>
      <c r="M15" s="189"/>
      <c r="N15" s="189"/>
      <c r="O15" s="189"/>
      <c r="P15" s="189"/>
      <c r="Q15" s="189"/>
      <c r="R15" s="189"/>
      <c r="S15" s="190"/>
      <c r="T15" s="185"/>
    </row>
    <row r="16" spans="1:20">
      <c r="A16" s="186" t="s">
        <v>298</v>
      </c>
      <c r="B16" s="187">
        <v>127000</v>
      </c>
      <c r="C16" s="188">
        <v>3000</v>
      </c>
      <c r="D16" s="188">
        <v>19300</v>
      </c>
      <c r="E16" s="188"/>
      <c r="F16" s="188">
        <v>97200</v>
      </c>
      <c r="G16" s="188">
        <v>8000</v>
      </c>
      <c r="H16" s="188"/>
      <c r="I16" s="187">
        <v>43</v>
      </c>
      <c r="J16" s="187">
        <v>49</v>
      </c>
      <c r="L16" s="189"/>
      <c r="M16" s="189"/>
      <c r="N16" s="189"/>
      <c r="O16" s="189"/>
      <c r="P16" s="189"/>
      <c r="Q16" s="189"/>
      <c r="R16" s="189"/>
      <c r="S16" s="190"/>
      <c r="T16" s="185"/>
    </row>
    <row r="17" spans="1:20">
      <c r="A17" s="186" t="s">
        <v>299</v>
      </c>
      <c r="B17" s="187">
        <v>31000</v>
      </c>
      <c r="C17" s="188"/>
      <c r="D17" s="188"/>
      <c r="E17" s="188">
        <v>4000</v>
      </c>
      <c r="F17" s="188">
        <v>27000</v>
      </c>
      <c r="G17" s="188"/>
      <c r="H17" s="188"/>
      <c r="I17" s="187">
        <v>8</v>
      </c>
      <c r="J17" s="187">
        <v>8</v>
      </c>
      <c r="L17" s="189"/>
      <c r="M17" s="189"/>
      <c r="N17" s="189"/>
      <c r="O17" s="189"/>
      <c r="P17" s="189"/>
      <c r="Q17" s="189"/>
      <c r="R17" s="189"/>
      <c r="S17" s="190"/>
      <c r="T17" s="185"/>
    </row>
    <row r="18" spans="1:20">
      <c r="A18" s="186" t="s">
        <v>300</v>
      </c>
      <c r="B18" s="187">
        <v>11500</v>
      </c>
      <c r="C18" s="188">
        <v>1000</v>
      </c>
      <c r="D18" s="188"/>
      <c r="E18" s="188"/>
      <c r="F18" s="188">
        <v>3500</v>
      </c>
      <c r="G18" s="188"/>
      <c r="H18" s="188">
        <v>7000</v>
      </c>
      <c r="I18" s="187">
        <v>3</v>
      </c>
      <c r="J18" s="187">
        <v>7</v>
      </c>
      <c r="L18" s="189"/>
      <c r="M18" s="189"/>
      <c r="N18" s="189"/>
      <c r="O18" s="189"/>
      <c r="P18" s="189"/>
      <c r="Q18" s="189"/>
      <c r="R18" s="189"/>
      <c r="S18" s="190"/>
      <c r="T18" s="185"/>
    </row>
    <row r="19" spans="1:20">
      <c r="A19" s="186" t="s">
        <v>301</v>
      </c>
      <c r="B19" s="187">
        <v>182200</v>
      </c>
      <c r="C19" s="188">
        <v>8000</v>
      </c>
      <c r="D19" s="188">
        <v>75500</v>
      </c>
      <c r="E19" s="188">
        <v>11000</v>
      </c>
      <c r="F19" s="188">
        <v>56000</v>
      </c>
      <c r="G19" s="188">
        <v>6300</v>
      </c>
      <c r="H19" s="188">
        <v>24900</v>
      </c>
      <c r="I19" s="187">
        <v>94</v>
      </c>
      <c r="J19" s="187">
        <v>76</v>
      </c>
      <c r="L19" s="189"/>
      <c r="M19" s="189"/>
      <c r="N19" s="189"/>
      <c r="O19" s="189"/>
      <c r="P19" s="189"/>
      <c r="Q19" s="189"/>
      <c r="R19" s="189"/>
      <c r="S19" s="190"/>
      <c r="T19" s="185"/>
    </row>
    <row r="20" spans="1:20">
      <c r="A20" s="186" t="s">
        <v>302</v>
      </c>
      <c r="B20" s="187">
        <v>20500</v>
      </c>
      <c r="C20" s="188"/>
      <c r="D20" s="188">
        <v>13000</v>
      </c>
      <c r="E20" s="188"/>
      <c r="F20" s="188">
        <v>5000</v>
      </c>
      <c r="G20" s="188"/>
      <c r="H20" s="188">
        <v>2500</v>
      </c>
      <c r="I20" s="187">
        <v>1</v>
      </c>
      <c r="J20" s="187">
        <v>16</v>
      </c>
      <c r="L20" s="189"/>
      <c r="M20" s="189"/>
      <c r="N20" s="189"/>
      <c r="O20" s="189"/>
      <c r="P20" s="189"/>
      <c r="Q20" s="189"/>
      <c r="R20" s="189"/>
      <c r="S20" s="190"/>
      <c r="T20" s="185"/>
    </row>
    <row r="21" spans="1:20">
      <c r="A21" s="191" t="s">
        <v>303</v>
      </c>
      <c r="B21" s="192">
        <f>SUM(B6:B20)</f>
        <v>584975</v>
      </c>
      <c r="C21" s="193">
        <f t="shared" ref="C21:J21" si="0">SUM(C6:C20)</f>
        <v>14000</v>
      </c>
      <c r="D21" s="193">
        <f t="shared" si="0"/>
        <v>113800</v>
      </c>
      <c r="E21" s="193">
        <f t="shared" si="0"/>
        <v>20000</v>
      </c>
      <c r="F21" s="193">
        <f t="shared" si="0"/>
        <v>368475</v>
      </c>
      <c r="G21" s="193">
        <f t="shared" si="0"/>
        <v>20300</v>
      </c>
      <c r="H21" s="193">
        <f t="shared" si="0"/>
        <v>48400</v>
      </c>
      <c r="I21" s="192">
        <f t="shared" si="0"/>
        <v>232</v>
      </c>
      <c r="J21" s="192">
        <f t="shared" si="0"/>
        <v>268</v>
      </c>
      <c r="K21" s="185"/>
      <c r="L21" s="189"/>
      <c r="M21" s="189"/>
      <c r="N21" s="189"/>
      <c r="O21" s="189"/>
      <c r="P21" s="189"/>
      <c r="Q21" s="189"/>
      <c r="R21" s="190"/>
      <c r="S21" s="190"/>
      <c r="T21" s="185"/>
    </row>
    <row r="22" spans="1:20">
      <c r="L22" s="190"/>
      <c r="M22" s="190"/>
      <c r="N22" s="190"/>
      <c r="O22" s="190"/>
      <c r="P22" s="190"/>
      <c r="Q22" s="190"/>
      <c r="R22" s="190"/>
      <c r="S22" s="185"/>
      <c r="T22" s="185"/>
    </row>
    <row r="23" spans="1:20">
      <c r="F23" s="194"/>
      <c r="L23" s="185"/>
      <c r="M23" s="185"/>
      <c r="N23" s="195"/>
      <c r="O23" s="185"/>
      <c r="P23" s="185"/>
      <c r="Q23" s="185"/>
      <c r="R23" s="185"/>
      <c r="S23" s="185"/>
      <c r="T23" s="185"/>
    </row>
    <row r="24" spans="1:20">
      <c r="B24" s="196"/>
      <c r="C24" s="194"/>
      <c r="E24" s="196"/>
      <c r="I24" s="196">
        <f>232-I21</f>
        <v>0</v>
      </c>
      <c r="L24" s="185"/>
      <c r="M24" s="190"/>
      <c r="N24" s="185"/>
      <c r="O24" s="185"/>
      <c r="P24" s="185"/>
      <c r="Q24" s="185"/>
      <c r="R24" s="185"/>
      <c r="S24" s="185"/>
      <c r="T24" s="185"/>
    </row>
    <row r="25" spans="1:20">
      <c r="C25" s="194"/>
      <c r="D25" s="196"/>
      <c r="E25" s="194"/>
      <c r="G25" s="194"/>
      <c r="J25" s="196"/>
      <c r="L25" s="185"/>
      <c r="M25" s="185"/>
      <c r="N25" s="185"/>
      <c r="O25" s="185"/>
      <c r="P25" s="185"/>
      <c r="Q25" s="185"/>
      <c r="R25" s="185"/>
      <c r="S25" s="185"/>
      <c r="T25" s="185"/>
    </row>
    <row r="26" spans="1:20">
      <c r="D26" s="194"/>
      <c r="G26" s="197"/>
      <c r="L26" s="195"/>
      <c r="M26" s="185"/>
      <c r="N26" s="185"/>
      <c r="O26" s="185"/>
      <c r="P26" s="185"/>
      <c r="Q26" s="185"/>
      <c r="R26" s="185"/>
    </row>
    <row r="27" spans="1:20">
      <c r="C27" s="194"/>
      <c r="L27" s="185"/>
      <c r="M27" s="185"/>
      <c r="N27" s="185"/>
      <c r="O27" s="185"/>
      <c r="P27" s="185"/>
      <c r="Q27" s="185"/>
      <c r="R27" s="185"/>
    </row>
  </sheetData>
  <mergeCells count="14">
    <mergeCell ref="G4:G5"/>
    <mergeCell ref="H4:H5"/>
    <mergeCell ref="I4:I5"/>
    <mergeCell ref="J4:J5"/>
    <mergeCell ref="A1:J1"/>
    <mergeCell ref="A2:B2"/>
    <mergeCell ref="A3:A5"/>
    <mergeCell ref="B3:B5"/>
    <mergeCell ref="C3:H3"/>
    <mergeCell ref="I3:J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J20" sqref="J20"/>
    </sheetView>
  </sheetViews>
  <sheetFormatPr defaultRowHeight="14.25"/>
  <cols>
    <col min="1" max="1" width="15.28515625" style="198" customWidth="1"/>
    <col min="2" max="2" width="12.28515625" style="198" customWidth="1"/>
    <col min="3" max="3" width="12.42578125" style="198" bestFit="1" customWidth="1"/>
    <col min="4" max="4" width="12.140625" style="198" customWidth="1"/>
    <col min="5" max="5" width="12.5703125" style="198" customWidth="1"/>
    <col min="6" max="6" width="11.5703125" style="198" customWidth="1"/>
    <col min="7" max="7" width="15.5703125" style="213" customWidth="1"/>
    <col min="8" max="8" width="15.7109375" style="198" hidden="1" customWidth="1"/>
    <col min="9" max="9" width="15.140625" style="198" customWidth="1"/>
    <col min="10" max="10" width="12.7109375" style="199" customWidth="1"/>
    <col min="11" max="11" width="17" style="198" bestFit="1" customWidth="1"/>
    <col min="12" max="256" width="9.140625" style="198"/>
    <col min="257" max="257" width="15.28515625" style="198" customWidth="1"/>
    <col min="258" max="258" width="12.28515625" style="198" customWidth="1"/>
    <col min="259" max="259" width="12.42578125" style="198" bestFit="1" customWidth="1"/>
    <col min="260" max="260" width="12.140625" style="198" customWidth="1"/>
    <col min="261" max="261" width="12.5703125" style="198" customWidth="1"/>
    <col min="262" max="262" width="11.5703125" style="198" customWidth="1"/>
    <col min="263" max="263" width="15.5703125" style="198" customWidth="1"/>
    <col min="264" max="264" width="0" style="198" hidden="1" customWidth="1"/>
    <col min="265" max="265" width="15.140625" style="198" customWidth="1"/>
    <col min="266" max="266" width="12.7109375" style="198" customWidth="1"/>
    <col min="267" max="267" width="17" style="198" bestFit="1" customWidth="1"/>
    <col min="268" max="512" width="9.140625" style="198"/>
    <col min="513" max="513" width="15.28515625" style="198" customWidth="1"/>
    <col min="514" max="514" width="12.28515625" style="198" customWidth="1"/>
    <col min="515" max="515" width="12.42578125" style="198" bestFit="1" customWidth="1"/>
    <col min="516" max="516" width="12.140625" style="198" customWidth="1"/>
    <col min="517" max="517" width="12.5703125" style="198" customWidth="1"/>
    <col min="518" max="518" width="11.5703125" style="198" customWidth="1"/>
    <col min="519" max="519" width="15.5703125" style="198" customWidth="1"/>
    <col min="520" max="520" width="0" style="198" hidden="1" customWidth="1"/>
    <col min="521" max="521" width="15.140625" style="198" customWidth="1"/>
    <col min="522" max="522" width="12.7109375" style="198" customWidth="1"/>
    <col min="523" max="523" width="17" style="198" bestFit="1" customWidth="1"/>
    <col min="524" max="768" width="9.140625" style="198"/>
    <col min="769" max="769" width="15.28515625" style="198" customWidth="1"/>
    <col min="770" max="770" width="12.28515625" style="198" customWidth="1"/>
    <col min="771" max="771" width="12.42578125" style="198" bestFit="1" customWidth="1"/>
    <col min="772" max="772" width="12.140625" style="198" customWidth="1"/>
    <col min="773" max="773" width="12.5703125" style="198" customWidth="1"/>
    <col min="774" max="774" width="11.5703125" style="198" customWidth="1"/>
    <col min="775" max="775" width="15.5703125" style="198" customWidth="1"/>
    <col min="776" max="776" width="0" style="198" hidden="1" customWidth="1"/>
    <col min="777" max="777" width="15.140625" style="198" customWidth="1"/>
    <col min="778" max="778" width="12.7109375" style="198" customWidth="1"/>
    <col min="779" max="779" width="17" style="198" bestFit="1" customWidth="1"/>
    <col min="780" max="1024" width="9.140625" style="198"/>
    <col min="1025" max="1025" width="15.28515625" style="198" customWidth="1"/>
    <col min="1026" max="1026" width="12.28515625" style="198" customWidth="1"/>
    <col min="1027" max="1027" width="12.42578125" style="198" bestFit="1" customWidth="1"/>
    <col min="1028" max="1028" width="12.140625" style="198" customWidth="1"/>
    <col min="1029" max="1029" width="12.5703125" style="198" customWidth="1"/>
    <col min="1030" max="1030" width="11.5703125" style="198" customWidth="1"/>
    <col min="1031" max="1031" width="15.5703125" style="198" customWidth="1"/>
    <col min="1032" max="1032" width="0" style="198" hidden="1" customWidth="1"/>
    <col min="1033" max="1033" width="15.140625" style="198" customWidth="1"/>
    <col min="1034" max="1034" width="12.7109375" style="198" customWidth="1"/>
    <col min="1035" max="1035" width="17" style="198" bestFit="1" customWidth="1"/>
    <col min="1036" max="1280" width="9.140625" style="198"/>
    <col min="1281" max="1281" width="15.28515625" style="198" customWidth="1"/>
    <col min="1282" max="1282" width="12.28515625" style="198" customWidth="1"/>
    <col min="1283" max="1283" width="12.42578125" style="198" bestFit="1" customWidth="1"/>
    <col min="1284" max="1284" width="12.140625" style="198" customWidth="1"/>
    <col min="1285" max="1285" width="12.5703125" style="198" customWidth="1"/>
    <col min="1286" max="1286" width="11.5703125" style="198" customWidth="1"/>
    <col min="1287" max="1287" width="15.5703125" style="198" customWidth="1"/>
    <col min="1288" max="1288" width="0" style="198" hidden="1" customWidth="1"/>
    <col min="1289" max="1289" width="15.140625" style="198" customWidth="1"/>
    <col min="1290" max="1290" width="12.7109375" style="198" customWidth="1"/>
    <col min="1291" max="1291" width="17" style="198" bestFit="1" customWidth="1"/>
    <col min="1292" max="1536" width="9.140625" style="198"/>
    <col min="1537" max="1537" width="15.28515625" style="198" customWidth="1"/>
    <col min="1538" max="1538" width="12.28515625" style="198" customWidth="1"/>
    <col min="1539" max="1539" width="12.42578125" style="198" bestFit="1" customWidth="1"/>
    <col min="1540" max="1540" width="12.140625" style="198" customWidth="1"/>
    <col min="1541" max="1541" width="12.5703125" style="198" customWidth="1"/>
    <col min="1542" max="1542" width="11.5703125" style="198" customWidth="1"/>
    <col min="1543" max="1543" width="15.5703125" style="198" customWidth="1"/>
    <col min="1544" max="1544" width="0" style="198" hidden="1" customWidth="1"/>
    <col min="1545" max="1545" width="15.140625" style="198" customWidth="1"/>
    <col min="1546" max="1546" width="12.7109375" style="198" customWidth="1"/>
    <col min="1547" max="1547" width="17" style="198" bestFit="1" customWidth="1"/>
    <col min="1548" max="1792" width="9.140625" style="198"/>
    <col min="1793" max="1793" width="15.28515625" style="198" customWidth="1"/>
    <col min="1794" max="1794" width="12.28515625" style="198" customWidth="1"/>
    <col min="1795" max="1795" width="12.42578125" style="198" bestFit="1" customWidth="1"/>
    <col min="1796" max="1796" width="12.140625" style="198" customWidth="1"/>
    <col min="1797" max="1797" width="12.5703125" style="198" customWidth="1"/>
    <col min="1798" max="1798" width="11.5703125" style="198" customWidth="1"/>
    <col min="1799" max="1799" width="15.5703125" style="198" customWidth="1"/>
    <col min="1800" max="1800" width="0" style="198" hidden="1" customWidth="1"/>
    <col min="1801" max="1801" width="15.140625" style="198" customWidth="1"/>
    <col min="1802" max="1802" width="12.7109375" style="198" customWidth="1"/>
    <col min="1803" max="1803" width="17" style="198" bestFit="1" customWidth="1"/>
    <col min="1804" max="2048" width="9.140625" style="198"/>
    <col min="2049" max="2049" width="15.28515625" style="198" customWidth="1"/>
    <col min="2050" max="2050" width="12.28515625" style="198" customWidth="1"/>
    <col min="2051" max="2051" width="12.42578125" style="198" bestFit="1" customWidth="1"/>
    <col min="2052" max="2052" width="12.140625" style="198" customWidth="1"/>
    <col min="2053" max="2053" width="12.5703125" style="198" customWidth="1"/>
    <col min="2054" max="2054" width="11.5703125" style="198" customWidth="1"/>
    <col min="2055" max="2055" width="15.5703125" style="198" customWidth="1"/>
    <col min="2056" max="2056" width="0" style="198" hidden="1" customWidth="1"/>
    <col min="2057" max="2057" width="15.140625" style="198" customWidth="1"/>
    <col min="2058" max="2058" width="12.7109375" style="198" customWidth="1"/>
    <col min="2059" max="2059" width="17" style="198" bestFit="1" customWidth="1"/>
    <col min="2060" max="2304" width="9.140625" style="198"/>
    <col min="2305" max="2305" width="15.28515625" style="198" customWidth="1"/>
    <col min="2306" max="2306" width="12.28515625" style="198" customWidth="1"/>
    <col min="2307" max="2307" width="12.42578125" style="198" bestFit="1" customWidth="1"/>
    <col min="2308" max="2308" width="12.140625" style="198" customWidth="1"/>
    <col min="2309" max="2309" width="12.5703125" style="198" customWidth="1"/>
    <col min="2310" max="2310" width="11.5703125" style="198" customWidth="1"/>
    <col min="2311" max="2311" width="15.5703125" style="198" customWidth="1"/>
    <col min="2312" max="2312" width="0" style="198" hidden="1" customWidth="1"/>
    <col min="2313" max="2313" width="15.140625" style="198" customWidth="1"/>
    <col min="2314" max="2314" width="12.7109375" style="198" customWidth="1"/>
    <col min="2315" max="2315" width="17" style="198" bestFit="1" customWidth="1"/>
    <col min="2316" max="2560" width="9.140625" style="198"/>
    <col min="2561" max="2561" width="15.28515625" style="198" customWidth="1"/>
    <col min="2562" max="2562" width="12.28515625" style="198" customWidth="1"/>
    <col min="2563" max="2563" width="12.42578125" style="198" bestFit="1" customWidth="1"/>
    <col min="2564" max="2564" width="12.140625" style="198" customWidth="1"/>
    <col min="2565" max="2565" width="12.5703125" style="198" customWidth="1"/>
    <col min="2566" max="2566" width="11.5703125" style="198" customWidth="1"/>
    <col min="2567" max="2567" width="15.5703125" style="198" customWidth="1"/>
    <col min="2568" max="2568" width="0" style="198" hidden="1" customWidth="1"/>
    <col min="2569" max="2569" width="15.140625" style="198" customWidth="1"/>
    <col min="2570" max="2570" width="12.7109375" style="198" customWidth="1"/>
    <col min="2571" max="2571" width="17" style="198" bestFit="1" customWidth="1"/>
    <col min="2572" max="2816" width="9.140625" style="198"/>
    <col min="2817" max="2817" width="15.28515625" style="198" customWidth="1"/>
    <col min="2818" max="2818" width="12.28515625" style="198" customWidth="1"/>
    <col min="2819" max="2819" width="12.42578125" style="198" bestFit="1" customWidth="1"/>
    <col min="2820" max="2820" width="12.140625" style="198" customWidth="1"/>
    <col min="2821" max="2821" width="12.5703125" style="198" customWidth="1"/>
    <col min="2822" max="2822" width="11.5703125" style="198" customWidth="1"/>
    <col min="2823" max="2823" width="15.5703125" style="198" customWidth="1"/>
    <col min="2824" max="2824" width="0" style="198" hidden="1" customWidth="1"/>
    <col min="2825" max="2825" width="15.140625" style="198" customWidth="1"/>
    <col min="2826" max="2826" width="12.7109375" style="198" customWidth="1"/>
    <col min="2827" max="2827" width="17" style="198" bestFit="1" customWidth="1"/>
    <col min="2828" max="3072" width="9.140625" style="198"/>
    <col min="3073" max="3073" width="15.28515625" style="198" customWidth="1"/>
    <col min="3074" max="3074" width="12.28515625" style="198" customWidth="1"/>
    <col min="3075" max="3075" width="12.42578125" style="198" bestFit="1" customWidth="1"/>
    <col min="3076" max="3076" width="12.140625" style="198" customWidth="1"/>
    <col min="3077" max="3077" width="12.5703125" style="198" customWidth="1"/>
    <col min="3078" max="3078" width="11.5703125" style="198" customWidth="1"/>
    <col min="3079" max="3079" width="15.5703125" style="198" customWidth="1"/>
    <col min="3080" max="3080" width="0" style="198" hidden="1" customWidth="1"/>
    <col min="3081" max="3081" width="15.140625" style="198" customWidth="1"/>
    <col min="3082" max="3082" width="12.7109375" style="198" customWidth="1"/>
    <col min="3083" max="3083" width="17" style="198" bestFit="1" customWidth="1"/>
    <col min="3084" max="3328" width="9.140625" style="198"/>
    <col min="3329" max="3329" width="15.28515625" style="198" customWidth="1"/>
    <col min="3330" max="3330" width="12.28515625" style="198" customWidth="1"/>
    <col min="3331" max="3331" width="12.42578125" style="198" bestFit="1" customWidth="1"/>
    <col min="3332" max="3332" width="12.140625" style="198" customWidth="1"/>
    <col min="3333" max="3333" width="12.5703125" style="198" customWidth="1"/>
    <col min="3334" max="3334" width="11.5703125" style="198" customWidth="1"/>
    <col min="3335" max="3335" width="15.5703125" style="198" customWidth="1"/>
    <col min="3336" max="3336" width="0" style="198" hidden="1" customWidth="1"/>
    <col min="3337" max="3337" width="15.140625" style="198" customWidth="1"/>
    <col min="3338" max="3338" width="12.7109375" style="198" customWidth="1"/>
    <col min="3339" max="3339" width="17" style="198" bestFit="1" customWidth="1"/>
    <col min="3340" max="3584" width="9.140625" style="198"/>
    <col min="3585" max="3585" width="15.28515625" style="198" customWidth="1"/>
    <col min="3586" max="3586" width="12.28515625" style="198" customWidth="1"/>
    <col min="3587" max="3587" width="12.42578125" style="198" bestFit="1" customWidth="1"/>
    <col min="3588" max="3588" width="12.140625" style="198" customWidth="1"/>
    <col min="3589" max="3589" width="12.5703125" style="198" customWidth="1"/>
    <col min="3590" max="3590" width="11.5703125" style="198" customWidth="1"/>
    <col min="3591" max="3591" width="15.5703125" style="198" customWidth="1"/>
    <col min="3592" max="3592" width="0" style="198" hidden="1" customWidth="1"/>
    <col min="3593" max="3593" width="15.140625" style="198" customWidth="1"/>
    <col min="3594" max="3594" width="12.7109375" style="198" customWidth="1"/>
    <col min="3595" max="3595" width="17" style="198" bestFit="1" customWidth="1"/>
    <col min="3596" max="3840" width="9.140625" style="198"/>
    <col min="3841" max="3841" width="15.28515625" style="198" customWidth="1"/>
    <col min="3842" max="3842" width="12.28515625" style="198" customWidth="1"/>
    <col min="3843" max="3843" width="12.42578125" style="198" bestFit="1" customWidth="1"/>
    <col min="3844" max="3844" width="12.140625" style="198" customWidth="1"/>
    <col min="3845" max="3845" width="12.5703125" style="198" customWidth="1"/>
    <col min="3846" max="3846" width="11.5703125" style="198" customWidth="1"/>
    <col min="3847" max="3847" width="15.5703125" style="198" customWidth="1"/>
    <col min="3848" max="3848" width="0" style="198" hidden="1" customWidth="1"/>
    <col min="3849" max="3849" width="15.140625" style="198" customWidth="1"/>
    <col min="3850" max="3850" width="12.7109375" style="198" customWidth="1"/>
    <col min="3851" max="3851" width="17" style="198" bestFit="1" customWidth="1"/>
    <col min="3852" max="4096" width="9.140625" style="198"/>
    <col min="4097" max="4097" width="15.28515625" style="198" customWidth="1"/>
    <col min="4098" max="4098" width="12.28515625" style="198" customWidth="1"/>
    <col min="4099" max="4099" width="12.42578125" style="198" bestFit="1" customWidth="1"/>
    <col min="4100" max="4100" width="12.140625" style="198" customWidth="1"/>
    <col min="4101" max="4101" width="12.5703125" style="198" customWidth="1"/>
    <col min="4102" max="4102" width="11.5703125" style="198" customWidth="1"/>
    <col min="4103" max="4103" width="15.5703125" style="198" customWidth="1"/>
    <col min="4104" max="4104" width="0" style="198" hidden="1" customWidth="1"/>
    <col min="4105" max="4105" width="15.140625" style="198" customWidth="1"/>
    <col min="4106" max="4106" width="12.7109375" style="198" customWidth="1"/>
    <col min="4107" max="4107" width="17" style="198" bestFit="1" customWidth="1"/>
    <col min="4108" max="4352" width="9.140625" style="198"/>
    <col min="4353" max="4353" width="15.28515625" style="198" customWidth="1"/>
    <col min="4354" max="4354" width="12.28515625" style="198" customWidth="1"/>
    <col min="4355" max="4355" width="12.42578125" style="198" bestFit="1" customWidth="1"/>
    <col min="4356" max="4356" width="12.140625" style="198" customWidth="1"/>
    <col min="4357" max="4357" width="12.5703125" style="198" customWidth="1"/>
    <col min="4358" max="4358" width="11.5703125" style="198" customWidth="1"/>
    <col min="4359" max="4359" width="15.5703125" style="198" customWidth="1"/>
    <col min="4360" max="4360" width="0" style="198" hidden="1" customWidth="1"/>
    <col min="4361" max="4361" width="15.140625" style="198" customWidth="1"/>
    <col min="4362" max="4362" width="12.7109375" style="198" customWidth="1"/>
    <col min="4363" max="4363" width="17" style="198" bestFit="1" customWidth="1"/>
    <col min="4364" max="4608" width="9.140625" style="198"/>
    <col min="4609" max="4609" width="15.28515625" style="198" customWidth="1"/>
    <col min="4610" max="4610" width="12.28515625" style="198" customWidth="1"/>
    <col min="4611" max="4611" width="12.42578125" style="198" bestFit="1" customWidth="1"/>
    <col min="4612" max="4612" width="12.140625" style="198" customWidth="1"/>
    <col min="4613" max="4613" width="12.5703125" style="198" customWidth="1"/>
    <col min="4614" max="4614" width="11.5703125" style="198" customWidth="1"/>
    <col min="4615" max="4615" width="15.5703125" style="198" customWidth="1"/>
    <col min="4616" max="4616" width="0" style="198" hidden="1" customWidth="1"/>
    <col min="4617" max="4617" width="15.140625" style="198" customWidth="1"/>
    <col min="4618" max="4618" width="12.7109375" style="198" customWidth="1"/>
    <col min="4619" max="4619" width="17" style="198" bestFit="1" customWidth="1"/>
    <col min="4620" max="4864" width="9.140625" style="198"/>
    <col min="4865" max="4865" width="15.28515625" style="198" customWidth="1"/>
    <col min="4866" max="4866" width="12.28515625" style="198" customWidth="1"/>
    <col min="4867" max="4867" width="12.42578125" style="198" bestFit="1" customWidth="1"/>
    <col min="4868" max="4868" width="12.140625" style="198" customWidth="1"/>
    <col min="4869" max="4869" width="12.5703125" style="198" customWidth="1"/>
    <col min="4870" max="4870" width="11.5703125" style="198" customWidth="1"/>
    <col min="4871" max="4871" width="15.5703125" style="198" customWidth="1"/>
    <col min="4872" max="4872" width="0" style="198" hidden="1" customWidth="1"/>
    <col min="4873" max="4873" width="15.140625" style="198" customWidth="1"/>
    <col min="4874" max="4874" width="12.7109375" style="198" customWidth="1"/>
    <col min="4875" max="4875" width="17" style="198" bestFit="1" customWidth="1"/>
    <col min="4876" max="5120" width="9.140625" style="198"/>
    <col min="5121" max="5121" width="15.28515625" style="198" customWidth="1"/>
    <col min="5122" max="5122" width="12.28515625" style="198" customWidth="1"/>
    <col min="5123" max="5123" width="12.42578125" style="198" bestFit="1" customWidth="1"/>
    <col min="5124" max="5124" width="12.140625" style="198" customWidth="1"/>
    <col min="5125" max="5125" width="12.5703125" style="198" customWidth="1"/>
    <col min="5126" max="5126" width="11.5703125" style="198" customWidth="1"/>
    <col min="5127" max="5127" width="15.5703125" style="198" customWidth="1"/>
    <col min="5128" max="5128" width="0" style="198" hidden="1" customWidth="1"/>
    <col min="5129" max="5129" width="15.140625" style="198" customWidth="1"/>
    <col min="5130" max="5130" width="12.7109375" style="198" customWidth="1"/>
    <col min="5131" max="5131" width="17" style="198" bestFit="1" customWidth="1"/>
    <col min="5132" max="5376" width="9.140625" style="198"/>
    <col min="5377" max="5377" width="15.28515625" style="198" customWidth="1"/>
    <col min="5378" max="5378" width="12.28515625" style="198" customWidth="1"/>
    <col min="5379" max="5379" width="12.42578125" style="198" bestFit="1" customWidth="1"/>
    <col min="5380" max="5380" width="12.140625" style="198" customWidth="1"/>
    <col min="5381" max="5381" width="12.5703125" style="198" customWidth="1"/>
    <col min="5382" max="5382" width="11.5703125" style="198" customWidth="1"/>
    <col min="5383" max="5383" width="15.5703125" style="198" customWidth="1"/>
    <col min="5384" max="5384" width="0" style="198" hidden="1" customWidth="1"/>
    <col min="5385" max="5385" width="15.140625" style="198" customWidth="1"/>
    <col min="5386" max="5386" width="12.7109375" style="198" customWidth="1"/>
    <col min="5387" max="5387" width="17" style="198" bestFit="1" customWidth="1"/>
    <col min="5388" max="5632" width="9.140625" style="198"/>
    <col min="5633" max="5633" width="15.28515625" style="198" customWidth="1"/>
    <col min="5634" max="5634" width="12.28515625" style="198" customWidth="1"/>
    <col min="5635" max="5635" width="12.42578125" style="198" bestFit="1" customWidth="1"/>
    <col min="5636" max="5636" width="12.140625" style="198" customWidth="1"/>
    <col min="5637" max="5637" width="12.5703125" style="198" customWidth="1"/>
    <col min="5638" max="5638" width="11.5703125" style="198" customWidth="1"/>
    <col min="5639" max="5639" width="15.5703125" style="198" customWidth="1"/>
    <col min="5640" max="5640" width="0" style="198" hidden="1" customWidth="1"/>
    <col min="5641" max="5641" width="15.140625" style="198" customWidth="1"/>
    <col min="5642" max="5642" width="12.7109375" style="198" customWidth="1"/>
    <col min="5643" max="5643" width="17" style="198" bestFit="1" customWidth="1"/>
    <col min="5644" max="5888" width="9.140625" style="198"/>
    <col min="5889" max="5889" width="15.28515625" style="198" customWidth="1"/>
    <col min="5890" max="5890" width="12.28515625" style="198" customWidth="1"/>
    <col min="5891" max="5891" width="12.42578125" style="198" bestFit="1" customWidth="1"/>
    <col min="5892" max="5892" width="12.140625" style="198" customWidth="1"/>
    <col min="5893" max="5893" width="12.5703125" style="198" customWidth="1"/>
    <col min="5894" max="5894" width="11.5703125" style="198" customWidth="1"/>
    <col min="5895" max="5895" width="15.5703125" style="198" customWidth="1"/>
    <col min="5896" max="5896" width="0" style="198" hidden="1" customWidth="1"/>
    <col min="5897" max="5897" width="15.140625" style="198" customWidth="1"/>
    <col min="5898" max="5898" width="12.7109375" style="198" customWidth="1"/>
    <col min="5899" max="5899" width="17" style="198" bestFit="1" customWidth="1"/>
    <col min="5900" max="6144" width="9.140625" style="198"/>
    <col min="6145" max="6145" width="15.28515625" style="198" customWidth="1"/>
    <col min="6146" max="6146" width="12.28515625" style="198" customWidth="1"/>
    <col min="6147" max="6147" width="12.42578125" style="198" bestFit="1" customWidth="1"/>
    <col min="6148" max="6148" width="12.140625" style="198" customWidth="1"/>
    <col min="6149" max="6149" width="12.5703125" style="198" customWidth="1"/>
    <col min="6150" max="6150" width="11.5703125" style="198" customWidth="1"/>
    <col min="6151" max="6151" width="15.5703125" style="198" customWidth="1"/>
    <col min="6152" max="6152" width="0" style="198" hidden="1" customWidth="1"/>
    <col min="6153" max="6153" width="15.140625" style="198" customWidth="1"/>
    <col min="6154" max="6154" width="12.7109375" style="198" customWidth="1"/>
    <col min="6155" max="6155" width="17" style="198" bestFit="1" customWidth="1"/>
    <col min="6156" max="6400" width="9.140625" style="198"/>
    <col min="6401" max="6401" width="15.28515625" style="198" customWidth="1"/>
    <col min="6402" max="6402" width="12.28515625" style="198" customWidth="1"/>
    <col min="6403" max="6403" width="12.42578125" style="198" bestFit="1" customWidth="1"/>
    <col min="6404" max="6404" width="12.140625" style="198" customWidth="1"/>
    <col min="6405" max="6405" width="12.5703125" style="198" customWidth="1"/>
    <col min="6406" max="6406" width="11.5703125" style="198" customWidth="1"/>
    <col min="6407" max="6407" width="15.5703125" style="198" customWidth="1"/>
    <col min="6408" max="6408" width="0" style="198" hidden="1" customWidth="1"/>
    <col min="6409" max="6409" width="15.140625" style="198" customWidth="1"/>
    <col min="6410" max="6410" width="12.7109375" style="198" customWidth="1"/>
    <col min="6411" max="6411" width="17" style="198" bestFit="1" customWidth="1"/>
    <col min="6412" max="6656" width="9.140625" style="198"/>
    <col min="6657" max="6657" width="15.28515625" style="198" customWidth="1"/>
    <col min="6658" max="6658" width="12.28515625" style="198" customWidth="1"/>
    <col min="6659" max="6659" width="12.42578125" style="198" bestFit="1" customWidth="1"/>
    <col min="6660" max="6660" width="12.140625" style="198" customWidth="1"/>
    <col min="6661" max="6661" width="12.5703125" style="198" customWidth="1"/>
    <col min="6662" max="6662" width="11.5703125" style="198" customWidth="1"/>
    <col min="6663" max="6663" width="15.5703125" style="198" customWidth="1"/>
    <col min="6664" max="6664" width="0" style="198" hidden="1" customWidth="1"/>
    <col min="6665" max="6665" width="15.140625" style="198" customWidth="1"/>
    <col min="6666" max="6666" width="12.7109375" style="198" customWidth="1"/>
    <col min="6667" max="6667" width="17" style="198" bestFit="1" customWidth="1"/>
    <col min="6668" max="6912" width="9.140625" style="198"/>
    <col min="6913" max="6913" width="15.28515625" style="198" customWidth="1"/>
    <col min="6914" max="6914" width="12.28515625" style="198" customWidth="1"/>
    <col min="6915" max="6915" width="12.42578125" style="198" bestFit="1" customWidth="1"/>
    <col min="6916" max="6916" width="12.140625" style="198" customWidth="1"/>
    <col min="6917" max="6917" width="12.5703125" style="198" customWidth="1"/>
    <col min="6918" max="6918" width="11.5703125" style="198" customWidth="1"/>
    <col min="6919" max="6919" width="15.5703125" style="198" customWidth="1"/>
    <col min="6920" max="6920" width="0" style="198" hidden="1" customWidth="1"/>
    <col min="6921" max="6921" width="15.140625" style="198" customWidth="1"/>
    <col min="6922" max="6922" width="12.7109375" style="198" customWidth="1"/>
    <col min="6923" max="6923" width="17" style="198" bestFit="1" customWidth="1"/>
    <col min="6924" max="7168" width="9.140625" style="198"/>
    <col min="7169" max="7169" width="15.28515625" style="198" customWidth="1"/>
    <col min="7170" max="7170" width="12.28515625" style="198" customWidth="1"/>
    <col min="7171" max="7171" width="12.42578125" style="198" bestFit="1" customWidth="1"/>
    <col min="7172" max="7172" width="12.140625" style="198" customWidth="1"/>
    <col min="7173" max="7173" width="12.5703125" style="198" customWidth="1"/>
    <col min="7174" max="7174" width="11.5703125" style="198" customWidth="1"/>
    <col min="7175" max="7175" width="15.5703125" style="198" customWidth="1"/>
    <col min="7176" max="7176" width="0" style="198" hidden="1" customWidth="1"/>
    <col min="7177" max="7177" width="15.140625" style="198" customWidth="1"/>
    <col min="7178" max="7178" width="12.7109375" style="198" customWidth="1"/>
    <col min="7179" max="7179" width="17" style="198" bestFit="1" customWidth="1"/>
    <col min="7180" max="7424" width="9.140625" style="198"/>
    <col min="7425" max="7425" width="15.28515625" style="198" customWidth="1"/>
    <col min="7426" max="7426" width="12.28515625" style="198" customWidth="1"/>
    <col min="7427" max="7427" width="12.42578125" style="198" bestFit="1" customWidth="1"/>
    <col min="7428" max="7428" width="12.140625" style="198" customWidth="1"/>
    <col min="7429" max="7429" width="12.5703125" style="198" customWidth="1"/>
    <col min="7430" max="7430" width="11.5703125" style="198" customWidth="1"/>
    <col min="7431" max="7431" width="15.5703125" style="198" customWidth="1"/>
    <col min="7432" max="7432" width="0" style="198" hidden="1" customWidth="1"/>
    <col min="7433" max="7433" width="15.140625" style="198" customWidth="1"/>
    <col min="7434" max="7434" width="12.7109375" style="198" customWidth="1"/>
    <col min="7435" max="7435" width="17" style="198" bestFit="1" customWidth="1"/>
    <col min="7436" max="7680" width="9.140625" style="198"/>
    <col min="7681" max="7681" width="15.28515625" style="198" customWidth="1"/>
    <col min="7682" max="7682" width="12.28515625" style="198" customWidth="1"/>
    <col min="7683" max="7683" width="12.42578125" style="198" bestFit="1" customWidth="1"/>
    <col min="7684" max="7684" width="12.140625" style="198" customWidth="1"/>
    <col min="7685" max="7685" width="12.5703125" style="198" customWidth="1"/>
    <col min="7686" max="7686" width="11.5703125" style="198" customWidth="1"/>
    <col min="7687" max="7687" width="15.5703125" style="198" customWidth="1"/>
    <col min="7688" max="7688" width="0" style="198" hidden="1" customWidth="1"/>
    <col min="7689" max="7689" width="15.140625" style="198" customWidth="1"/>
    <col min="7690" max="7690" width="12.7109375" style="198" customWidth="1"/>
    <col min="7691" max="7691" width="17" style="198" bestFit="1" customWidth="1"/>
    <col min="7692" max="7936" width="9.140625" style="198"/>
    <col min="7937" max="7937" width="15.28515625" style="198" customWidth="1"/>
    <col min="7938" max="7938" width="12.28515625" style="198" customWidth="1"/>
    <col min="7939" max="7939" width="12.42578125" style="198" bestFit="1" customWidth="1"/>
    <col min="7940" max="7940" width="12.140625" style="198" customWidth="1"/>
    <col min="7941" max="7941" width="12.5703125" style="198" customWidth="1"/>
    <col min="7942" max="7942" width="11.5703125" style="198" customWidth="1"/>
    <col min="7943" max="7943" width="15.5703125" style="198" customWidth="1"/>
    <col min="7944" max="7944" width="0" style="198" hidden="1" customWidth="1"/>
    <col min="7945" max="7945" width="15.140625" style="198" customWidth="1"/>
    <col min="7946" max="7946" width="12.7109375" style="198" customWidth="1"/>
    <col min="7947" max="7947" width="17" style="198" bestFit="1" customWidth="1"/>
    <col min="7948" max="8192" width="9.140625" style="198"/>
    <col min="8193" max="8193" width="15.28515625" style="198" customWidth="1"/>
    <col min="8194" max="8194" width="12.28515625" style="198" customWidth="1"/>
    <col min="8195" max="8195" width="12.42578125" style="198" bestFit="1" customWidth="1"/>
    <col min="8196" max="8196" width="12.140625" style="198" customWidth="1"/>
    <col min="8197" max="8197" width="12.5703125" style="198" customWidth="1"/>
    <col min="8198" max="8198" width="11.5703125" style="198" customWidth="1"/>
    <col min="8199" max="8199" width="15.5703125" style="198" customWidth="1"/>
    <col min="8200" max="8200" width="0" style="198" hidden="1" customWidth="1"/>
    <col min="8201" max="8201" width="15.140625" style="198" customWidth="1"/>
    <col min="8202" max="8202" width="12.7109375" style="198" customWidth="1"/>
    <col min="8203" max="8203" width="17" style="198" bestFit="1" customWidth="1"/>
    <col min="8204" max="8448" width="9.140625" style="198"/>
    <col min="8449" max="8449" width="15.28515625" style="198" customWidth="1"/>
    <col min="8450" max="8450" width="12.28515625" style="198" customWidth="1"/>
    <col min="8451" max="8451" width="12.42578125" style="198" bestFit="1" customWidth="1"/>
    <col min="8452" max="8452" width="12.140625" style="198" customWidth="1"/>
    <col min="8453" max="8453" width="12.5703125" style="198" customWidth="1"/>
    <col min="8454" max="8454" width="11.5703125" style="198" customWidth="1"/>
    <col min="8455" max="8455" width="15.5703125" style="198" customWidth="1"/>
    <col min="8456" max="8456" width="0" style="198" hidden="1" customWidth="1"/>
    <col min="8457" max="8457" width="15.140625" style="198" customWidth="1"/>
    <col min="8458" max="8458" width="12.7109375" style="198" customWidth="1"/>
    <col min="8459" max="8459" width="17" style="198" bestFit="1" customWidth="1"/>
    <col min="8460" max="8704" width="9.140625" style="198"/>
    <col min="8705" max="8705" width="15.28515625" style="198" customWidth="1"/>
    <col min="8706" max="8706" width="12.28515625" style="198" customWidth="1"/>
    <col min="8707" max="8707" width="12.42578125" style="198" bestFit="1" customWidth="1"/>
    <col min="8708" max="8708" width="12.140625" style="198" customWidth="1"/>
    <col min="8709" max="8709" width="12.5703125" style="198" customWidth="1"/>
    <col min="8710" max="8710" width="11.5703125" style="198" customWidth="1"/>
    <col min="8711" max="8711" width="15.5703125" style="198" customWidth="1"/>
    <col min="8712" max="8712" width="0" style="198" hidden="1" customWidth="1"/>
    <col min="8713" max="8713" width="15.140625" style="198" customWidth="1"/>
    <col min="8714" max="8714" width="12.7109375" style="198" customWidth="1"/>
    <col min="8715" max="8715" width="17" style="198" bestFit="1" customWidth="1"/>
    <col min="8716" max="8960" width="9.140625" style="198"/>
    <col min="8961" max="8961" width="15.28515625" style="198" customWidth="1"/>
    <col min="8962" max="8962" width="12.28515625" style="198" customWidth="1"/>
    <col min="8963" max="8963" width="12.42578125" style="198" bestFit="1" customWidth="1"/>
    <col min="8964" max="8964" width="12.140625" style="198" customWidth="1"/>
    <col min="8965" max="8965" width="12.5703125" style="198" customWidth="1"/>
    <col min="8966" max="8966" width="11.5703125" style="198" customWidth="1"/>
    <col min="8967" max="8967" width="15.5703125" style="198" customWidth="1"/>
    <col min="8968" max="8968" width="0" style="198" hidden="1" customWidth="1"/>
    <col min="8969" max="8969" width="15.140625" style="198" customWidth="1"/>
    <col min="8970" max="8970" width="12.7109375" style="198" customWidth="1"/>
    <col min="8971" max="8971" width="17" style="198" bestFit="1" customWidth="1"/>
    <col min="8972" max="9216" width="9.140625" style="198"/>
    <col min="9217" max="9217" width="15.28515625" style="198" customWidth="1"/>
    <col min="9218" max="9218" width="12.28515625" style="198" customWidth="1"/>
    <col min="9219" max="9219" width="12.42578125" style="198" bestFit="1" customWidth="1"/>
    <col min="9220" max="9220" width="12.140625" style="198" customWidth="1"/>
    <col min="9221" max="9221" width="12.5703125" style="198" customWidth="1"/>
    <col min="9222" max="9222" width="11.5703125" style="198" customWidth="1"/>
    <col min="9223" max="9223" width="15.5703125" style="198" customWidth="1"/>
    <col min="9224" max="9224" width="0" style="198" hidden="1" customWidth="1"/>
    <col min="9225" max="9225" width="15.140625" style="198" customWidth="1"/>
    <col min="9226" max="9226" width="12.7109375" style="198" customWidth="1"/>
    <col min="9227" max="9227" width="17" style="198" bestFit="1" customWidth="1"/>
    <col min="9228" max="9472" width="9.140625" style="198"/>
    <col min="9473" max="9473" width="15.28515625" style="198" customWidth="1"/>
    <col min="9474" max="9474" width="12.28515625" style="198" customWidth="1"/>
    <col min="9475" max="9475" width="12.42578125" style="198" bestFit="1" customWidth="1"/>
    <col min="9476" max="9476" width="12.140625" style="198" customWidth="1"/>
    <col min="9477" max="9477" width="12.5703125" style="198" customWidth="1"/>
    <col min="9478" max="9478" width="11.5703125" style="198" customWidth="1"/>
    <col min="9479" max="9479" width="15.5703125" style="198" customWidth="1"/>
    <col min="9480" max="9480" width="0" style="198" hidden="1" customWidth="1"/>
    <col min="9481" max="9481" width="15.140625" style="198" customWidth="1"/>
    <col min="9482" max="9482" width="12.7109375" style="198" customWidth="1"/>
    <col min="9483" max="9483" width="17" style="198" bestFit="1" customWidth="1"/>
    <col min="9484" max="9728" width="9.140625" style="198"/>
    <col min="9729" max="9729" width="15.28515625" style="198" customWidth="1"/>
    <col min="9730" max="9730" width="12.28515625" style="198" customWidth="1"/>
    <col min="9731" max="9731" width="12.42578125" style="198" bestFit="1" customWidth="1"/>
    <col min="9732" max="9732" width="12.140625" style="198" customWidth="1"/>
    <col min="9733" max="9733" width="12.5703125" style="198" customWidth="1"/>
    <col min="9734" max="9734" width="11.5703125" style="198" customWidth="1"/>
    <col min="9735" max="9735" width="15.5703125" style="198" customWidth="1"/>
    <col min="9736" max="9736" width="0" style="198" hidden="1" customWidth="1"/>
    <col min="9737" max="9737" width="15.140625" style="198" customWidth="1"/>
    <col min="9738" max="9738" width="12.7109375" style="198" customWidth="1"/>
    <col min="9739" max="9739" width="17" style="198" bestFit="1" customWidth="1"/>
    <col min="9740" max="9984" width="9.140625" style="198"/>
    <col min="9985" max="9985" width="15.28515625" style="198" customWidth="1"/>
    <col min="9986" max="9986" width="12.28515625" style="198" customWidth="1"/>
    <col min="9987" max="9987" width="12.42578125" style="198" bestFit="1" customWidth="1"/>
    <col min="9988" max="9988" width="12.140625" style="198" customWidth="1"/>
    <col min="9989" max="9989" width="12.5703125" style="198" customWidth="1"/>
    <col min="9990" max="9990" width="11.5703125" style="198" customWidth="1"/>
    <col min="9991" max="9991" width="15.5703125" style="198" customWidth="1"/>
    <col min="9992" max="9992" width="0" style="198" hidden="1" customWidth="1"/>
    <col min="9993" max="9993" width="15.140625" style="198" customWidth="1"/>
    <col min="9994" max="9994" width="12.7109375" style="198" customWidth="1"/>
    <col min="9995" max="9995" width="17" style="198" bestFit="1" customWidth="1"/>
    <col min="9996" max="10240" width="9.140625" style="198"/>
    <col min="10241" max="10241" width="15.28515625" style="198" customWidth="1"/>
    <col min="10242" max="10242" width="12.28515625" style="198" customWidth="1"/>
    <col min="10243" max="10243" width="12.42578125" style="198" bestFit="1" customWidth="1"/>
    <col min="10244" max="10244" width="12.140625" style="198" customWidth="1"/>
    <col min="10245" max="10245" width="12.5703125" style="198" customWidth="1"/>
    <col min="10246" max="10246" width="11.5703125" style="198" customWidth="1"/>
    <col min="10247" max="10247" width="15.5703125" style="198" customWidth="1"/>
    <col min="10248" max="10248" width="0" style="198" hidden="1" customWidth="1"/>
    <col min="10249" max="10249" width="15.140625" style="198" customWidth="1"/>
    <col min="10250" max="10250" width="12.7109375" style="198" customWidth="1"/>
    <col min="10251" max="10251" width="17" style="198" bestFit="1" customWidth="1"/>
    <col min="10252" max="10496" width="9.140625" style="198"/>
    <col min="10497" max="10497" width="15.28515625" style="198" customWidth="1"/>
    <col min="10498" max="10498" width="12.28515625" style="198" customWidth="1"/>
    <col min="10499" max="10499" width="12.42578125" style="198" bestFit="1" customWidth="1"/>
    <col min="10500" max="10500" width="12.140625" style="198" customWidth="1"/>
    <col min="10501" max="10501" width="12.5703125" style="198" customWidth="1"/>
    <col min="10502" max="10502" width="11.5703125" style="198" customWidth="1"/>
    <col min="10503" max="10503" width="15.5703125" style="198" customWidth="1"/>
    <col min="10504" max="10504" width="0" style="198" hidden="1" customWidth="1"/>
    <col min="10505" max="10505" width="15.140625" style="198" customWidth="1"/>
    <col min="10506" max="10506" width="12.7109375" style="198" customWidth="1"/>
    <col min="10507" max="10507" width="17" style="198" bestFit="1" customWidth="1"/>
    <col min="10508" max="10752" width="9.140625" style="198"/>
    <col min="10753" max="10753" width="15.28515625" style="198" customWidth="1"/>
    <col min="10754" max="10754" width="12.28515625" style="198" customWidth="1"/>
    <col min="10755" max="10755" width="12.42578125" style="198" bestFit="1" customWidth="1"/>
    <col min="10756" max="10756" width="12.140625" style="198" customWidth="1"/>
    <col min="10757" max="10757" width="12.5703125" style="198" customWidth="1"/>
    <col min="10758" max="10758" width="11.5703125" style="198" customWidth="1"/>
    <col min="10759" max="10759" width="15.5703125" style="198" customWidth="1"/>
    <col min="10760" max="10760" width="0" style="198" hidden="1" customWidth="1"/>
    <col min="10761" max="10761" width="15.140625" style="198" customWidth="1"/>
    <col min="10762" max="10762" width="12.7109375" style="198" customWidth="1"/>
    <col min="10763" max="10763" width="17" style="198" bestFit="1" customWidth="1"/>
    <col min="10764" max="11008" width="9.140625" style="198"/>
    <col min="11009" max="11009" width="15.28515625" style="198" customWidth="1"/>
    <col min="11010" max="11010" width="12.28515625" style="198" customWidth="1"/>
    <col min="11011" max="11011" width="12.42578125" style="198" bestFit="1" customWidth="1"/>
    <col min="11012" max="11012" width="12.140625" style="198" customWidth="1"/>
    <col min="11013" max="11013" width="12.5703125" style="198" customWidth="1"/>
    <col min="11014" max="11014" width="11.5703125" style="198" customWidth="1"/>
    <col min="11015" max="11015" width="15.5703125" style="198" customWidth="1"/>
    <col min="11016" max="11016" width="0" style="198" hidden="1" customWidth="1"/>
    <col min="11017" max="11017" width="15.140625" style="198" customWidth="1"/>
    <col min="11018" max="11018" width="12.7109375" style="198" customWidth="1"/>
    <col min="11019" max="11019" width="17" style="198" bestFit="1" customWidth="1"/>
    <col min="11020" max="11264" width="9.140625" style="198"/>
    <col min="11265" max="11265" width="15.28515625" style="198" customWidth="1"/>
    <col min="11266" max="11266" width="12.28515625" style="198" customWidth="1"/>
    <col min="11267" max="11267" width="12.42578125" style="198" bestFit="1" customWidth="1"/>
    <col min="11268" max="11268" width="12.140625" style="198" customWidth="1"/>
    <col min="11269" max="11269" width="12.5703125" style="198" customWidth="1"/>
    <col min="11270" max="11270" width="11.5703125" style="198" customWidth="1"/>
    <col min="11271" max="11271" width="15.5703125" style="198" customWidth="1"/>
    <col min="11272" max="11272" width="0" style="198" hidden="1" customWidth="1"/>
    <col min="11273" max="11273" width="15.140625" style="198" customWidth="1"/>
    <col min="11274" max="11274" width="12.7109375" style="198" customWidth="1"/>
    <col min="11275" max="11275" width="17" style="198" bestFit="1" customWidth="1"/>
    <col min="11276" max="11520" width="9.140625" style="198"/>
    <col min="11521" max="11521" width="15.28515625" style="198" customWidth="1"/>
    <col min="11522" max="11522" width="12.28515625" style="198" customWidth="1"/>
    <col min="11523" max="11523" width="12.42578125" style="198" bestFit="1" customWidth="1"/>
    <col min="11524" max="11524" width="12.140625" style="198" customWidth="1"/>
    <col min="11525" max="11525" width="12.5703125" style="198" customWidth="1"/>
    <col min="11526" max="11526" width="11.5703125" style="198" customWidth="1"/>
    <col min="11527" max="11527" width="15.5703125" style="198" customWidth="1"/>
    <col min="11528" max="11528" width="0" style="198" hidden="1" customWidth="1"/>
    <col min="11529" max="11529" width="15.140625" style="198" customWidth="1"/>
    <col min="11530" max="11530" width="12.7109375" style="198" customWidth="1"/>
    <col min="11531" max="11531" width="17" style="198" bestFit="1" customWidth="1"/>
    <col min="11532" max="11776" width="9.140625" style="198"/>
    <col min="11777" max="11777" width="15.28515625" style="198" customWidth="1"/>
    <col min="11778" max="11778" width="12.28515625" style="198" customWidth="1"/>
    <col min="11779" max="11779" width="12.42578125" style="198" bestFit="1" customWidth="1"/>
    <col min="11780" max="11780" width="12.140625" style="198" customWidth="1"/>
    <col min="11781" max="11781" width="12.5703125" style="198" customWidth="1"/>
    <col min="11782" max="11782" width="11.5703125" style="198" customWidth="1"/>
    <col min="11783" max="11783" width="15.5703125" style="198" customWidth="1"/>
    <col min="11784" max="11784" width="0" style="198" hidden="1" customWidth="1"/>
    <col min="11785" max="11785" width="15.140625" style="198" customWidth="1"/>
    <col min="11786" max="11786" width="12.7109375" style="198" customWidth="1"/>
    <col min="11787" max="11787" width="17" style="198" bestFit="1" customWidth="1"/>
    <col min="11788" max="12032" width="9.140625" style="198"/>
    <col min="12033" max="12033" width="15.28515625" style="198" customWidth="1"/>
    <col min="12034" max="12034" width="12.28515625" style="198" customWidth="1"/>
    <col min="12035" max="12035" width="12.42578125" style="198" bestFit="1" customWidth="1"/>
    <col min="12036" max="12036" width="12.140625" style="198" customWidth="1"/>
    <col min="12037" max="12037" width="12.5703125" style="198" customWidth="1"/>
    <col min="12038" max="12038" width="11.5703125" style="198" customWidth="1"/>
    <col min="12039" max="12039" width="15.5703125" style="198" customWidth="1"/>
    <col min="12040" max="12040" width="0" style="198" hidden="1" customWidth="1"/>
    <col min="12041" max="12041" width="15.140625" style="198" customWidth="1"/>
    <col min="12042" max="12042" width="12.7109375" style="198" customWidth="1"/>
    <col min="12043" max="12043" width="17" style="198" bestFit="1" customWidth="1"/>
    <col min="12044" max="12288" width="9.140625" style="198"/>
    <col min="12289" max="12289" width="15.28515625" style="198" customWidth="1"/>
    <col min="12290" max="12290" width="12.28515625" style="198" customWidth="1"/>
    <col min="12291" max="12291" width="12.42578125" style="198" bestFit="1" customWidth="1"/>
    <col min="12292" max="12292" width="12.140625" style="198" customWidth="1"/>
    <col min="12293" max="12293" width="12.5703125" style="198" customWidth="1"/>
    <col min="12294" max="12294" width="11.5703125" style="198" customWidth="1"/>
    <col min="12295" max="12295" width="15.5703125" style="198" customWidth="1"/>
    <col min="12296" max="12296" width="0" style="198" hidden="1" customWidth="1"/>
    <col min="12297" max="12297" width="15.140625" style="198" customWidth="1"/>
    <col min="12298" max="12298" width="12.7109375" style="198" customWidth="1"/>
    <col min="12299" max="12299" width="17" style="198" bestFit="1" customWidth="1"/>
    <col min="12300" max="12544" width="9.140625" style="198"/>
    <col min="12545" max="12545" width="15.28515625" style="198" customWidth="1"/>
    <col min="12546" max="12546" width="12.28515625" style="198" customWidth="1"/>
    <col min="12547" max="12547" width="12.42578125" style="198" bestFit="1" customWidth="1"/>
    <col min="12548" max="12548" width="12.140625" style="198" customWidth="1"/>
    <col min="12549" max="12549" width="12.5703125" style="198" customWidth="1"/>
    <col min="12550" max="12550" width="11.5703125" style="198" customWidth="1"/>
    <col min="12551" max="12551" width="15.5703125" style="198" customWidth="1"/>
    <col min="12552" max="12552" width="0" style="198" hidden="1" customWidth="1"/>
    <col min="12553" max="12553" width="15.140625" style="198" customWidth="1"/>
    <col min="12554" max="12554" width="12.7109375" style="198" customWidth="1"/>
    <col min="12555" max="12555" width="17" style="198" bestFit="1" customWidth="1"/>
    <col min="12556" max="12800" width="9.140625" style="198"/>
    <col min="12801" max="12801" width="15.28515625" style="198" customWidth="1"/>
    <col min="12802" max="12802" width="12.28515625" style="198" customWidth="1"/>
    <col min="12803" max="12803" width="12.42578125" style="198" bestFit="1" customWidth="1"/>
    <col min="12804" max="12804" width="12.140625" style="198" customWidth="1"/>
    <col min="12805" max="12805" width="12.5703125" style="198" customWidth="1"/>
    <col min="12806" max="12806" width="11.5703125" style="198" customWidth="1"/>
    <col min="12807" max="12807" width="15.5703125" style="198" customWidth="1"/>
    <col min="12808" max="12808" width="0" style="198" hidden="1" customWidth="1"/>
    <col min="12809" max="12809" width="15.140625" style="198" customWidth="1"/>
    <col min="12810" max="12810" width="12.7109375" style="198" customWidth="1"/>
    <col min="12811" max="12811" width="17" style="198" bestFit="1" customWidth="1"/>
    <col min="12812" max="13056" width="9.140625" style="198"/>
    <col min="13057" max="13057" width="15.28515625" style="198" customWidth="1"/>
    <col min="13058" max="13058" width="12.28515625" style="198" customWidth="1"/>
    <col min="13059" max="13059" width="12.42578125" style="198" bestFit="1" customWidth="1"/>
    <col min="13060" max="13060" width="12.140625" style="198" customWidth="1"/>
    <col min="13061" max="13061" width="12.5703125" style="198" customWidth="1"/>
    <col min="13062" max="13062" width="11.5703125" style="198" customWidth="1"/>
    <col min="13063" max="13063" width="15.5703125" style="198" customWidth="1"/>
    <col min="13064" max="13064" width="0" style="198" hidden="1" customWidth="1"/>
    <col min="13065" max="13065" width="15.140625" style="198" customWidth="1"/>
    <col min="13066" max="13066" width="12.7109375" style="198" customWidth="1"/>
    <col min="13067" max="13067" width="17" style="198" bestFit="1" customWidth="1"/>
    <col min="13068" max="13312" width="9.140625" style="198"/>
    <col min="13313" max="13313" width="15.28515625" style="198" customWidth="1"/>
    <col min="13314" max="13314" width="12.28515625" style="198" customWidth="1"/>
    <col min="13315" max="13315" width="12.42578125" style="198" bestFit="1" customWidth="1"/>
    <col min="13316" max="13316" width="12.140625" style="198" customWidth="1"/>
    <col min="13317" max="13317" width="12.5703125" style="198" customWidth="1"/>
    <col min="13318" max="13318" width="11.5703125" style="198" customWidth="1"/>
    <col min="13319" max="13319" width="15.5703125" style="198" customWidth="1"/>
    <col min="13320" max="13320" width="0" style="198" hidden="1" customWidth="1"/>
    <col min="13321" max="13321" width="15.140625" style="198" customWidth="1"/>
    <col min="13322" max="13322" width="12.7109375" style="198" customWidth="1"/>
    <col min="13323" max="13323" width="17" style="198" bestFit="1" customWidth="1"/>
    <col min="13324" max="13568" width="9.140625" style="198"/>
    <col min="13569" max="13569" width="15.28515625" style="198" customWidth="1"/>
    <col min="13570" max="13570" width="12.28515625" style="198" customWidth="1"/>
    <col min="13571" max="13571" width="12.42578125" style="198" bestFit="1" customWidth="1"/>
    <col min="13572" max="13572" width="12.140625" style="198" customWidth="1"/>
    <col min="13573" max="13573" width="12.5703125" style="198" customWidth="1"/>
    <col min="13574" max="13574" width="11.5703125" style="198" customWidth="1"/>
    <col min="13575" max="13575" width="15.5703125" style="198" customWidth="1"/>
    <col min="13576" max="13576" width="0" style="198" hidden="1" customWidth="1"/>
    <col min="13577" max="13577" width="15.140625" style="198" customWidth="1"/>
    <col min="13578" max="13578" width="12.7109375" style="198" customWidth="1"/>
    <col min="13579" max="13579" width="17" style="198" bestFit="1" customWidth="1"/>
    <col min="13580" max="13824" width="9.140625" style="198"/>
    <col min="13825" max="13825" width="15.28515625" style="198" customWidth="1"/>
    <col min="13826" max="13826" width="12.28515625" style="198" customWidth="1"/>
    <col min="13827" max="13827" width="12.42578125" style="198" bestFit="1" customWidth="1"/>
    <col min="13828" max="13828" width="12.140625" style="198" customWidth="1"/>
    <col min="13829" max="13829" width="12.5703125" style="198" customWidth="1"/>
    <col min="13830" max="13830" width="11.5703125" style="198" customWidth="1"/>
    <col min="13831" max="13831" width="15.5703125" style="198" customWidth="1"/>
    <col min="13832" max="13832" width="0" style="198" hidden="1" customWidth="1"/>
    <col min="13833" max="13833" width="15.140625" style="198" customWidth="1"/>
    <col min="13834" max="13834" width="12.7109375" style="198" customWidth="1"/>
    <col min="13835" max="13835" width="17" style="198" bestFit="1" customWidth="1"/>
    <col min="13836" max="14080" width="9.140625" style="198"/>
    <col min="14081" max="14081" width="15.28515625" style="198" customWidth="1"/>
    <col min="14082" max="14082" width="12.28515625" style="198" customWidth="1"/>
    <col min="14083" max="14083" width="12.42578125" style="198" bestFit="1" customWidth="1"/>
    <col min="14084" max="14084" width="12.140625" style="198" customWidth="1"/>
    <col min="14085" max="14085" width="12.5703125" style="198" customWidth="1"/>
    <col min="14086" max="14086" width="11.5703125" style="198" customWidth="1"/>
    <col min="14087" max="14087" width="15.5703125" style="198" customWidth="1"/>
    <col min="14088" max="14088" width="0" style="198" hidden="1" customWidth="1"/>
    <col min="14089" max="14089" width="15.140625" style="198" customWidth="1"/>
    <col min="14090" max="14090" width="12.7109375" style="198" customWidth="1"/>
    <col min="14091" max="14091" width="17" style="198" bestFit="1" customWidth="1"/>
    <col min="14092" max="14336" width="9.140625" style="198"/>
    <col min="14337" max="14337" width="15.28515625" style="198" customWidth="1"/>
    <col min="14338" max="14338" width="12.28515625" style="198" customWidth="1"/>
    <col min="14339" max="14339" width="12.42578125" style="198" bestFit="1" customWidth="1"/>
    <col min="14340" max="14340" width="12.140625" style="198" customWidth="1"/>
    <col min="14341" max="14341" width="12.5703125" style="198" customWidth="1"/>
    <col min="14342" max="14342" width="11.5703125" style="198" customWidth="1"/>
    <col min="14343" max="14343" width="15.5703125" style="198" customWidth="1"/>
    <col min="14344" max="14344" width="0" style="198" hidden="1" customWidth="1"/>
    <col min="14345" max="14345" width="15.140625" style="198" customWidth="1"/>
    <col min="14346" max="14346" width="12.7109375" style="198" customWidth="1"/>
    <col min="14347" max="14347" width="17" style="198" bestFit="1" customWidth="1"/>
    <col min="14348" max="14592" width="9.140625" style="198"/>
    <col min="14593" max="14593" width="15.28515625" style="198" customWidth="1"/>
    <col min="14594" max="14594" width="12.28515625" style="198" customWidth="1"/>
    <col min="14595" max="14595" width="12.42578125" style="198" bestFit="1" customWidth="1"/>
    <col min="14596" max="14596" width="12.140625" style="198" customWidth="1"/>
    <col min="14597" max="14597" width="12.5703125" style="198" customWidth="1"/>
    <col min="14598" max="14598" width="11.5703125" style="198" customWidth="1"/>
    <col min="14599" max="14599" width="15.5703125" style="198" customWidth="1"/>
    <col min="14600" max="14600" width="0" style="198" hidden="1" customWidth="1"/>
    <col min="14601" max="14601" width="15.140625" style="198" customWidth="1"/>
    <col min="14602" max="14602" width="12.7109375" style="198" customWidth="1"/>
    <col min="14603" max="14603" width="17" style="198" bestFit="1" customWidth="1"/>
    <col min="14604" max="14848" width="9.140625" style="198"/>
    <col min="14849" max="14849" width="15.28515625" style="198" customWidth="1"/>
    <col min="14850" max="14850" width="12.28515625" style="198" customWidth="1"/>
    <col min="14851" max="14851" width="12.42578125" style="198" bestFit="1" customWidth="1"/>
    <col min="14852" max="14852" width="12.140625" style="198" customWidth="1"/>
    <col min="14853" max="14853" width="12.5703125" style="198" customWidth="1"/>
    <col min="14854" max="14854" width="11.5703125" style="198" customWidth="1"/>
    <col min="14855" max="14855" width="15.5703125" style="198" customWidth="1"/>
    <col min="14856" max="14856" width="0" style="198" hidden="1" customWidth="1"/>
    <col min="14857" max="14857" width="15.140625" style="198" customWidth="1"/>
    <col min="14858" max="14858" width="12.7109375" style="198" customWidth="1"/>
    <col min="14859" max="14859" width="17" style="198" bestFit="1" customWidth="1"/>
    <col min="14860" max="15104" width="9.140625" style="198"/>
    <col min="15105" max="15105" width="15.28515625" style="198" customWidth="1"/>
    <col min="15106" max="15106" width="12.28515625" style="198" customWidth="1"/>
    <col min="15107" max="15107" width="12.42578125" style="198" bestFit="1" customWidth="1"/>
    <col min="15108" max="15108" width="12.140625" style="198" customWidth="1"/>
    <col min="15109" max="15109" width="12.5703125" style="198" customWidth="1"/>
    <col min="15110" max="15110" width="11.5703125" style="198" customWidth="1"/>
    <col min="15111" max="15111" width="15.5703125" style="198" customWidth="1"/>
    <col min="15112" max="15112" width="0" style="198" hidden="1" customWidth="1"/>
    <col min="15113" max="15113" width="15.140625" style="198" customWidth="1"/>
    <col min="15114" max="15114" width="12.7109375" style="198" customWidth="1"/>
    <col min="15115" max="15115" width="17" style="198" bestFit="1" customWidth="1"/>
    <col min="15116" max="15360" width="9.140625" style="198"/>
    <col min="15361" max="15361" width="15.28515625" style="198" customWidth="1"/>
    <col min="15362" max="15362" width="12.28515625" style="198" customWidth="1"/>
    <col min="15363" max="15363" width="12.42578125" style="198" bestFit="1" customWidth="1"/>
    <col min="15364" max="15364" width="12.140625" style="198" customWidth="1"/>
    <col min="15365" max="15365" width="12.5703125" style="198" customWidth="1"/>
    <col min="15366" max="15366" width="11.5703125" style="198" customWidth="1"/>
    <col min="15367" max="15367" width="15.5703125" style="198" customWidth="1"/>
    <col min="15368" max="15368" width="0" style="198" hidden="1" customWidth="1"/>
    <col min="15369" max="15369" width="15.140625" style="198" customWidth="1"/>
    <col min="15370" max="15370" width="12.7109375" style="198" customWidth="1"/>
    <col min="15371" max="15371" width="17" style="198" bestFit="1" customWidth="1"/>
    <col min="15372" max="15616" width="9.140625" style="198"/>
    <col min="15617" max="15617" width="15.28515625" style="198" customWidth="1"/>
    <col min="15618" max="15618" width="12.28515625" style="198" customWidth="1"/>
    <col min="15619" max="15619" width="12.42578125" style="198" bestFit="1" customWidth="1"/>
    <col min="15620" max="15620" width="12.140625" style="198" customWidth="1"/>
    <col min="15621" max="15621" width="12.5703125" style="198" customWidth="1"/>
    <col min="15622" max="15622" width="11.5703125" style="198" customWidth="1"/>
    <col min="15623" max="15623" width="15.5703125" style="198" customWidth="1"/>
    <col min="15624" max="15624" width="0" style="198" hidden="1" customWidth="1"/>
    <col min="15625" max="15625" width="15.140625" style="198" customWidth="1"/>
    <col min="15626" max="15626" width="12.7109375" style="198" customWidth="1"/>
    <col min="15627" max="15627" width="17" style="198" bestFit="1" customWidth="1"/>
    <col min="15628" max="15872" width="9.140625" style="198"/>
    <col min="15873" max="15873" width="15.28515625" style="198" customWidth="1"/>
    <col min="15874" max="15874" width="12.28515625" style="198" customWidth="1"/>
    <col min="15875" max="15875" width="12.42578125" style="198" bestFit="1" customWidth="1"/>
    <col min="15876" max="15876" width="12.140625" style="198" customWidth="1"/>
    <col min="15877" max="15877" width="12.5703125" style="198" customWidth="1"/>
    <col min="15878" max="15878" width="11.5703125" style="198" customWidth="1"/>
    <col min="15879" max="15879" width="15.5703125" style="198" customWidth="1"/>
    <col min="15880" max="15880" width="0" style="198" hidden="1" customWidth="1"/>
    <col min="15881" max="15881" width="15.140625" style="198" customWidth="1"/>
    <col min="15882" max="15882" width="12.7109375" style="198" customWidth="1"/>
    <col min="15883" max="15883" width="17" style="198" bestFit="1" customWidth="1"/>
    <col min="15884" max="16128" width="9.140625" style="198"/>
    <col min="16129" max="16129" width="15.28515625" style="198" customWidth="1"/>
    <col min="16130" max="16130" width="12.28515625" style="198" customWidth="1"/>
    <col min="16131" max="16131" width="12.42578125" style="198" bestFit="1" customWidth="1"/>
    <col min="16132" max="16132" width="12.140625" style="198" customWidth="1"/>
    <col min="16133" max="16133" width="12.5703125" style="198" customWidth="1"/>
    <col min="16134" max="16134" width="11.5703125" style="198" customWidth="1"/>
    <col min="16135" max="16135" width="15.5703125" style="198" customWidth="1"/>
    <col min="16136" max="16136" width="0" style="198" hidden="1" customWidth="1"/>
    <col min="16137" max="16137" width="15.140625" style="198" customWidth="1"/>
    <col min="16138" max="16138" width="12.7109375" style="198" customWidth="1"/>
    <col min="16139" max="16139" width="17" style="198" bestFit="1" customWidth="1"/>
    <col min="16140" max="16384" width="9.140625" style="198"/>
  </cols>
  <sheetData>
    <row r="1" spans="1:10">
      <c r="A1" s="758" t="s">
        <v>304</v>
      </c>
      <c r="B1" s="758"/>
      <c r="C1" s="758"/>
      <c r="D1" s="758"/>
      <c r="E1" s="758"/>
      <c r="F1" s="758"/>
      <c r="G1" s="758"/>
    </row>
    <row r="2" spans="1:10">
      <c r="A2" s="200"/>
      <c r="B2" s="200"/>
      <c r="C2" s="200"/>
      <c r="D2" s="200"/>
      <c r="E2" s="200"/>
      <c r="F2" s="200"/>
      <c r="G2" s="201">
        <v>42014</v>
      </c>
    </row>
    <row r="3" spans="1:10">
      <c r="A3" s="759" t="s">
        <v>277</v>
      </c>
      <c r="B3" s="761" t="s">
        <v>305</v>
      </c>
      <c r="C3" s="761" t="s">
        <v>306</v>
      </c>
      <c r="D3" s="761"/>
      <c r="E3" s="761" t="s">
        <v>307</v>
      </c>
      <c r="F3" s="761" t="s">
        <v>308</v>
      </c>
      <c r="G3" s="763" t="s">
        <v>309</v>
      </c>
    </row>
    <row r="4" spans="1:10">
      <c r="A4" s="760"/>
      <c r="B4" s="760"/>
      <c r="C4" s="202" t="s">
        <v>310</v>
      </c>
      <c r="D4" s="203" t="s">
        <v>311</v>
      </c>
      <c r="E4" s="762"/>
      <c r="F4" s="762"/>
      <c r="G4" s="764"/>
    </row>
    <row r="5" spans="1:10">
      <c r="A5" s="204" t="s">
        <v>289</v>
      </c>
      <c r="B5" s="205">
        <v>150000</v>
      </c>
      <c r="C5" s="206">
        <f t="shared" ref="C5:C19" si="0">D5+H5</f>
        <v>236000</v>
      </c>
      <c r="D5" s="206">
        <v>49000</v>
      </c>
      <c r="E5" s="207">
        <v>97465.9</v>
      </c>
      <c r="F5" s="207">
        <f>C5-E5</f>
        <v>138534.1</v>
      </c>
      <c r="G5" s="208">
        <v>35000</v>
      </c>
      <c r="H5" s="209">
        <v>187000</v>
      </c>
      <c r="I5" s="199"/>
    </row>
    <row r="6" spans="1:10" s="213" customFormat="1">
      <c r="A6" s="210" t="s">
        <v>290</v>
      </c>
      <c r="B6" s="205">
        <v>150000</v>
      </c>
      <c r="C6" s="206">
        <f t="shared" si="0"/>
        <v>192000</v>
      </c>
      <c r="D6" s="206">
        <v>40000</v>
      </c>
      <c r="E6" s="207">
        <v>41224.199999999997</v>
      </c>
      <c r="F6" s="207">
        <f t="shared" ref="F6:F19" si="1">C6-E6</f>
        <v>150775.79999999999</v>
      </c>
      <c r="G6" s="207">
        <v>19931.8</v>
      </c>
      <c r="H6" s="211">
        <v>152000</v>
      </c>
      <c r="I6" s="212">
        <v>1</v>
      </c>
      <c r="J6" s="212"/>
    </row>
    <row r="7" spans="1:10">
      <c r="A7" s="204" t="s">
        <v>291</v>
      </c>
      <c r="B7" s="205">
        <v>150000</v>
      </c>
      <c r="C7" s="206">
        <f t="shared" si="0"/>
        <v>241000</v>
      </c>
      <c r="D7" s="206">
        <v>15000</v>
      </c>
      <c r="E7" s="207">
        <v>150976.70000000001</v>
      </c>
      <c r="F7" s="207">
        <f t="shared" si="1"/>
        <v>90023.299999999988</v>
      </c>
      <c r="G7" s="207">
        <v>84209.906000000003</v>
      </c>
      <c r="H7" s="211">
        <v>226000</v>
      </c>
      <c r="I7" s="199">
        <v>1</v>
      </c>
    </row>
    <row r="8" spans="1:10">
      <c r="A8" s="204" t="s">
        <v>292</v>
      </c>
      <c r="B8" s="205">
        <v>150000</v>
      </c>
      <c r="C8" s="206">
        <f t="shared" si="0"/>
        <v>147000</v>
      </c>
      <c r="D8" s="206">
        <v>31000</v>
      </c>
      <c r="E8" s="207">
        <v>39805.300000000003</v>
      </c>
      <c r="F8" s="207">
        <f t="shared" si="1"/>
        <v>107194.7</v>
      </c>
      <c r="G8" s="207">
        <v>17549</v>
      </c>
      <c r="H8" s="209">
        <v>116000</v>
      </c>
      <c r="I8" s="199"/>
    </row>
    <row r="9" spans="1:10">
      <c r="A9" s="204" t="s">
        <v>293</v>
      </c>
      <c r="B9" s="205">
        <v>150000</v>
      </c>
      <c r="C9" s="206">
        <f t="shared" si="0"/>
        <v>184000</v>
      </c>
      <c r="D9" s="206">
        <v>50000</v>
      </c>
      <c r="E9" s="207">
        <v>50458.400000000001</v>
      </c>
      <c r="F9" s="207">
        <f t="shared" si="1"/>
        <v>133541.6</v>
      </c>
      <c r="G9" s="207">
        <v>58707.633999999998</v>
      </c>
      <c r="H9" s="211">
        <v>134000</v>
      </c>
      <c r="I9" s="199">
        <v>1</v>
      </c>
    </row>
    <row r="10" spans="1:10" s="213" customFormat="1">
      <c r="A10" s="210" t="s">
        <v>294</v>
      </c>
      <c r="B10" s="205">
        <v>150000</v>
      </c>
      <c r="C10" s="206">
        <f t="shared" si="0"/>
        <v>185000</v>
      </c>
      <c r="D10" s="206">
        <v>20000</v>
      </c>
      <c r="E10" s="207">
        <v>67790.899999999994</v>
      </c>
      <c r="F10" s="207">
        <f t="shared" si="1"/>
        <v>117209.1</v>
      </c>
      <c r="G10" s="207">
        <v>34370.6</v>
      </c>
      <c r="H10" s="211">
        <v>165000</v>
      </c>
      <c r="I10" s="212"/>
      <c r="J10" s="212"/>
    </row>
    <row r="11" spans="1:10" s="213" customFormat="1">
      <c r="A11" s="210" t="s">
        <v>295</v>
      </c>
      <c r="B11" s="205">
        <v>150000</v>
      </c>
      <c r="C11" s="206">
        <f t="shared" si="0"/>
        <v>204000</v>
      </c>
      <c r="D11" s="206">
        <v>48000</v>
      </c>
      <c r="E11" s="207">
        <v>56929</v>
      </c>
      <c r="F11" s="207">
        <f t="shared" si="1"/>
        <v>147071</v>
      </c>
      <c r="G11" s="208">
        <v>22000</v>
      </c>
      <c r="H11" s="211">
        <v>156000</v>
      </c>
      <c r="I11" s="212"/>
      <c r="J11" s="212"/>
    </row>
    <row r="12" spans="1:10">
      <c r="A12" s="204" t="s">
        <v>296</v>
      </c>
      <c r="B12" s="205">
        <v>150000</v>
      </c>
      <c r="C12" s="206">
        <f t="shared" si="0"/>
        <v>200000</v>
      </c>
      <c r="D12" s="206">
        <v>28000</v>
      </c>
      <c r="E12" s="207">
        <v>24853.4</v>
      </c>
      <c r="F12" s="207">
        <f t="shared" si="1"/>
        <v>175146.6</v>
      </c>
      <c r="G12" s="207">
        <v>680.5</v>
      </c>
      <c r="H12" s="211">
        <v>172000</v>
      </c>
      <c r="I12" s="199">
        <v>1</v>
      </c>
    </row>
    <row r="13" spans="1:10" s="213" customFormat="1">
      <c r="A13" s="210" t="s">
        <v>55</v>
      </c>
      <c r="B13" s="205">
        <v>150000</v>
      </c>
      <c r="C13" s="206">
        <f t="shared" si="0"/>
        <v>275500</v>
      </c>
      <c r="D13" s="206">
        <v>98500</v>
      </c>
      <c r="E13" s="207">
        <v>62382.2</v>
      </c>
      <c r="F13" s="207">
        <f t="shared" si="1"/>
        <v>213117.8</v>
      </c>
      <c r="G13" s="208">
        <v>56488</v>
      </c>
      <c r="H13" s="211">
        <v>177000</v>
      </c>
      <c r="I13" s="212">
        <v>1</v>
      </c>
      <c r="J13" s="212"/>
    </row>
    <row r="14" spans="1:10" s="213" customFormat="1">
      <c r="A14" s="210" t="s">
        <v>297</v>
      </c>
      <c r="B14" s="205">
        <v>150000</v>
      </c>
      <c r="C14" s="206">
        <f t="shared" si="0"/>
        <v>196000</v>
      </c>
      <c r="D14" s="206">
        <v>35000</v>
      </c>
      <c r="E14" s="207">
        <v>69619</v>
      </c>
      <c r="F14" s="207">
        <f t="shared" si="1"/>
        <v>126381</v>
      </c>
      <c r="G14" s="207">
        <v>37698.5</v>
      </c>
      <c r="H14" s="211">
        <v>161000</v>
      </c>
      <c r="I14" s="212">
        <v>1</v>
      </c>
      <c r="J14" s="212"/>
    </row>
    <row r="15" spans="1:10">
      <c r="A15" s="204" t="s">
        <v>298</v>
      </c>
      <c r="B15" s="205">
        <v>150000</v>
      </c>
      <c r="C15" s="206">
        <f t="shared" si="0"/>
        <v>174000</v>
      </c>
      <c r="D15" s="206">
        <v>31000</v>
      </c>
      <c r="E15" s="207">
        <v>43401</v>
      </c>
      <c r="F15" s="207">
        <f t="shared" si="1"/>
        <v>130599</v>
      </c>
      <c r="G15" s="208">
        <v>40000</v>
      </c>
      <c r="H15" s="211">
        <v>143000</v>
      </c>
      <c r="I15" s="199"/>
    </row>
    <row r="16" spans="1:10">
      <c r="A16" s="204" t="s">
        <v>299</v>
      </c>
      <c r="B16" s="205">
        <v>150000</v>
      </c>
      <c r="C16" s="206">
        <f t="shared" si="0"/>
        <v>199000</v>
      </c>
      <c r="D16" s="206">
        <v>33000</v>
      </c>
      <c r="E16" s="207">
        <v>53236.2</v>
      </c>
      <c r="F16" s="207">
        <f t="shared" si="1"/>
        <v>145763.79999999999</v>
      </c>
      <c r="G16" s="207">
        <v>23215.3</v>
      </c>
      <c r="H16" s="211">
        <v>166000</v>
      </c>
      <c r="I16" s="199"/>
    </row>
    <row r="17" spans="1:11" s="213" customFormat="1">
      <c r="A17" s="210" t="s">
        <v>300</v>
      </c>
      <c r="B17" s="205">
        <v>225000</v>
      </c>
      <c r="C17" s="206">
        <f t="shared" si="0"/>
        <v>276500</v>
      </c>
      <c r="D17" s="206">
        <v>33500</v>
      </c>
      <c r="E17" s="207">
        <v>53418.7</v>
      </c>
      <c r="F17" s="207">
        <f t="shared" si="1"/>
        <v>223081.3</v>
      </c>
      <c r="G17" s="207">
        <v>52155.752999999997</v>
      </c>
      <c r="H17" s="211">
        <v>243000</v>
      </c>
      <c r="I17" s="212">
        <v>1</v>
      </c>
      <c r="J17" s="212"/>
    </row>
    <row r="18" spans="1:11" s="213" customFormat="1">
      <c r="A18" s="210" t="s">
        <v>301</v>
      </c>
      <c r="B18" s="205">
        <v>795000</v>
      </c>
      <c r="C18" s="206">
        <f t="shared" si="0"/>
        <v>1224000</v>
      </c>
      <c r="D18" s="206">
        <v>300000</v>
      </c>
      <c r="E18" s="207">
        <v>210786.4</v>
      </c>
      <c r="F18" s="207">
        <f t="shared" si="1"/>
        <v>1013213.6</v>
      </c>
      <c r="G18" s="208">
        <v>13192.2</v>
      </c>
      <c r="H18" s="211">
        <v>924000</v>
      </c>
      <c r="I18" s="212">
        <v>1</v>
      </c>
      <c r="J18" s="212"/>
    </row>
    <row r="19" spans="1:11" s="213" customFormat="1">
      <c r="A19" s="210" t="s">
        <v>302</v>
      </c>
      <c r="B19" s="205">
        <v>180000</v>
      </c>
      <c r="C19" s="206">
        <f t="shared" si="0"/>
        <v>249000</v>
      </c>
      <c r="D19" s="206">
        <v>65000</v>
      </c>
      <c r="E19" s="207">
        <v>101192.2</v>
      </c>
      <c r="F19" s="207">
        <f t="shared" si="1"/>
        <v>147807.79999999999</v>
      </c>
      <c r="G19" s="208">
        <v>30499.198</v>
      </c>
      <c r="H19" s="211">
        <v>184000</v>
      </c>
      <c r="I19" s="212"/>
      <c r="J19" s="212"/>
      <c r="K19" s="211"/>
    </row>
    <row r="20" spans="1:11" ht="15">
      <c r="A20" s="214" t="s">
        <v>303</v>
      </c>
      <c r="B20" s="215">
        <f t="shared" ref="B20:G20" si="2">SUM(B5:B19)</f>
        <v>3000000</v>
      </c>
      <c r="C20" s="216">
        <f t="shared" si="2"/>
        <v>4183000</v>
      </c>
      <c r="D20" s="216">
        <f t="shared" si="2"/>
        <v>877000</v>
      </c>
      <c r="E20" s="216">
        <f t="shared" si="2"/>
        <v>1123539.5</v>
      </c>
      <c r="F20" s="216">
        <f t="shared" si="2"/>
        <v>3059460.5</v>
      </c>
      <c r="G20" s="217">
        <f t="shared" si="2"/>
        <v>525698.39100000006</v>
      </c>
    </row>
  </sheetData>
  <mergeCells count="7">
    <mergeCell ref="A1:G1"/>
    <mergeCell ref="A3:A4"/>
    <mergeCell ref="B3:B4"/>
    <mergeCell ref="C3:D3"/>
    <mergeCell ref="E3:E4"/>
    <mergeCell ref="F3:F4"/>
    <mergeCell ref="G3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O13" sqref="O13"/>
    </sheetView>
  </sheetViews>
  <sheetFormatPr defaultRowHeight="15"/>
  <cols>
    <col min="1" max="1" width="19.140625" style="668" customWidth="1"/>
    <col min="2" max="2" width="11" style="668" hidden="1" customWidth="1"/>
    <col min="3" max="3" width="13.85546875" style="668" hidden="1" customWidth="1"/>
    <col min="4" max="4" width="14" style="668" hidden="1" customWidth="1"/>
    <col min="5" max="5" width="11" style="668" customWidth="1"/>
    <col min="6" max="6" width="13.140625" style="668" customWidth="1"/>
    <col min="7" max="7" width="13.5703125" style="668" customWidth="1"/>
    <col min="8" max="8" width="11" style="668" customWidth="1"/>
    <col min="9" max="9" width="13.140625" style="668" customWidth="1"/>
    <col min="10" max="10" width="14.28515625" style="668" customWidth="1"/>
    <col min="11" max="256" width="9.140625" style="668"/>
    <col min="257" max="257" width="19.140625" style="668" customWidth="1"/>
    <col min="258" max="260" width="0" style="668" hidden="1" customWidth="1"/>
    <col min="261" max="261" width="11" style="668" customWidth="1"/>
    <col min="262" max="262" width="13.140625" style="668" customWidth="1"/>
    <col min="263" max="263" width="13.5703125" style="668" customWidth="1"/>
    <col min="264" max="264" width="11" style="668" customWidth="1"/>
    <col min="265" max="265" width="13.140625" style="668" customWidth="1"/>
    <col min="266" max="266" width="14.28515625" style="668" customWidth="1"/>
    <col min="267" max="512" width="9.140625" style="668"/>
    <col min="513" max="513" width="19.140625" style="668" customWidth="1"/>
    <col min="514" max="516" width="0" style="668" hidden="1" customWidth="1"/>
    <col min="517" max="517" width="11" style="668" customWidth="1"/>
    <col min="518" max="518" width="13.140625" style="668" customWidth="1"/>
    <col min="519" max="519" width="13.5703125" style="668" customWidth="1"/>
    <col min="520" max="520" width="11" style="668" customWidth="1"/>
    <col min="521" max="521" width="13.140625" style="668" customWidth="1"/>
    <col min="522" max="522" width="14.28515625" style="668" customWidth="1"/>
    <col min="523" max="768" width="9.140625" style="668"/>
    <col min="769" max="769" width="19.140625" style="668" customWidth="1"/>
    <col min="770" max="772" width="0" style="668" hidden="1" customWidth="1"/>
    <col min="773" max="773" width="11" style="668" customWidth="1"/>
    <col min="774" max="774" width="13.140625" style="668" customWidth="1"/>
    <col min="775" max="775" width="13.5703125" style="668" customWidth="1"/>
    <col min="776" max="776" width="11" style="668" customWidth="1"/>
    <col min="777" max="777" width="13.140625" style="668" customWidth="1"/>
    <col min="778" max="778" width="14.28515625" style="668" customWidth="1"/>
    <col min="779" max="1024" width="9.140625" style="668"/>
    <col min="1025" max="1025" width="19.140625" style="668" customWidth="1"/>
    <col min="1026" max="1028" width="0" style="668" hidden="1" customWidth="1"/>
    <col min="1029" max="1029" width="11" style="668" customWidth="1"/>
    <col min="1030" max="1030" width="13.140625" style="668" customWidth="1"/>
    <col min="1031" max="1031" width="13.5703125" style="668" customWidth="1"/>
    <col min="1032" max="1032" width="11" style="668" customWidth="1"/>
    <col min="1033" max="1033" width="13.140625" style="668" customWidth="1"/>
    <col min="1034" max="1034" width="14.28515625" style="668" customWidth="1"/>
    <col min="1035" max="1280" width="9.140625" style="668"/>
    <col min="1281" max="1281" width="19.140625" style="668" customWidth="1"/>
    <col min="1282" max="1284" width="0" style="668" hidden="1" customWidth="1"/>
    <col min="1285" max="1285" width="11" style="668" customWidth="1"/>
    <col min="1286" max="1286" width="13.140625" style="668" customWidth="1"/>
    <col min="1287" max="1287" width="13.5703125" style="668" customWidth="1"/>
    <col min="1288" max="1288" width="11" style="668" customWidth="1"/>
    <col min="1289" max="1289" width="13.140625" style="668" customWidth="1"/>
    <col min="1290" max="1290" width="14.28515625" style="668" customWidth="1"/>
    <col min="1291" max="1536" width="9.140625" style="668"/>
    <col min="1537" max="1537" width="19.140625" style="668" customWidth="1"/>
    <col min="1538" max="1540" width="0" style="668" hidden="1" customWidth="1"/>
    <col min="1541" max="1541" width="11" style="668" customWidth="1"/>
    <col min="1542" max="1542" width="13.140625" style="668" customWidth="1"/>
    <col min="1543" max="1543" width="13.5703125" style="668" customWidth="1"/>
    <col min="1544" max="1544" width="11" style="668" customWidth="1"/>
    <col min="1545" max="1545" width="13.140625" style="668" customWidth="1"/>
    <col min="1546" max="1546" width="14.28515625" style="668" customWidth="1"/>
    <col min="1547" max="1792" width="9.140625" style="668"/>
    <col min="1793" max="1793" width="19.140625" style="668" customWidth="1"/>
    <col min="1794" max="1796" width="0" style="668" hidden="1" customWidth="1"/>
    <col min="1797" max="1797" width="11" style="668" customWidth="1"/>
    <col min="1798" max="1798" width="13.140625" style="668" customWidth="1"/>
    <col min="1799" max="1799" width="13.5703125" style="668" customWidth="1"/>
    <col min="1800" max="1800" width="11" style="668" customWidth="1"/>
    <col min="1801" max="1801" width="13.140625" style="668" customWidth="1"/>
    <col min="1802" max="1802" width="14.28515625" style="668" customWidth="1"/>
    <col min="1803" max="2048" width="9.140625" style="668"/>
    <col min="2049" max="2049" width="19.140625" style="668" customWidth="1"/>
    <col min="2050" max="2052" width="0" style="668" hidden="1" customWidth="1"/>
    <col min="2053" max="2053" width="11" style="668" customWidth="1"/>
    <col min="2054" max="2054" width="13.140625" style="668" customWidth="1"/>
    <col min="2055" max="2055" width="13.5703125" style="668" customWidth="1"/>
    <col min="2056" max="2056" width="11" style="668" customWidth="1"/>
    <col min="2057" max="2057" width="13.140625" style="668" customWidth="1"/>
    <col min="2058" max="2058" width="14.28515625" style="668" customWidth="1"/>
    <col min="2059" max="2304" width="9.140625" style="668"/>
    <col min="2305" max="2305" width="19.140625" style="668" customWidth="1"/>
    <col min="2306" max="2308" width="0" style="668" hidden="1" customWidth="1"/>
    <col min="2309" max="2309" width="11" style="668" customWidth="1"/>
    <col min="2310" max="2310" width="13.140625" style="668" customWidth="1"/>
    <col min="2311" max="2311" width="13.5703125" style="668" customWidth="1"/>
    <col min="2312" max="2312" width="11" style="668" customWidth="1"/>
    <col min="2313" max="2313" width="13.140625" style="668" customWidth="1"/>
    <col min="2314" max="2314" width="14.28515625" style="668" customWidth="1"/>
    <col min="2315" max="2560" width="9.140625" style="668"/>
    <col min="2561" max="2561" width="19.140625" style="668" customWidth="1"/>
    <col min="2562" max="2564" width="0" style="668" hidden="1" customWidth="1"/>
    <col min="2565" max="2565" width="11" style="668" customWidth="1"/>
    <col min="2566" max="2566" width="13.140625" style="668" customWidth="1"/>
    <col min="2567" max="2567" width="13.5703125" style="668" customWidth="1"/>
    <col min="2568" max="2568" width="11" style="668" customWidth="1"/>
    <col min="2569" max="2569" width="13.140625" style="668" customWidth="1"/>
    <col min="2570" max="2570" width="14.28515625" style="668" customWidth="1"/>
    <col min="2571" max="2816" width="9.140625" style="668"/>
    <col min="2817" max="2817" width="19.140625" style="668" customWidth="1"/>
    <col min="2818" max="2820" width="0" style="668" hidden="1" customWidth="1"/>
    <col min="2821" max="2821" width="11" style="668" customWidth="1"/>
    <col min="2822" max="2822" width="13.140625" style="668" customWidth="1"/>
    <col min="2823" max="2823" width="13.5703125" style="668" customWidth="1"/>
    <col min="2824" max="2824" width="11" style="668" customWidth="1"/>
    <col min="2825" max="2825" width="13.140625" style="668" customWidth="1"/>
    <col min="2826" max="2826" width="14.28515625" style="668" customWidth="1"/>
    <col min="2827" max="3072" width="9.140625" style="668"/>
    <col min="3073" max="3073" width="19.140625" style="668" customWidth="1"/>
    <col min="3074" max="3076" width="0" style="668" hidden="1" customWidth="1"/>
    <col min="3077" max="3077" width="11" style="668" customWidth="1"/>
    <col min="3078" max="3078" width="13.140625" style="668" customWidth="1"/>
    <col min="3079" max="3079" width="13.5703125" style="668" customWidth="1"/>
    <col min="3080" max="3080" width="11" style="668" customWidth="1"/>
    <col min="3081" max="3081" width="13.140625" style="668" customWidth="1"/>
    <col min="3082" max="3082" width="14.28515625" style="668" customWidth="1"/>
    <col min="3083" max="3328" width="9.140625" style="668"/>
    <col min="3329" max="3329" width="19.140625" style="668" customWidth="1"/>
    <col min="3330" max="3332" width="0" style="668" hidden="1" customWidth="1"/>
    <col min="3333" max="3333" width="11" style="668" customWidth="1"/>
    <col min="3334" max="3334" width="13.140625" style="668" customWidth="1"/>
    <col min="3335" max="3335" width="13.5703125" style="668" customWidth="1"/>
    <col min="3336" max="3336" width="11" style="668" customWidth="1"/>
    <col min="3337" max="3337" width="13.140625" style="668" customWidth="1"/>
    <col min="3338" max="3338" width="14.28515625" style="668" customWidth="1"/>
    <col min="3339" max="3584" width="9.140625" style="668"/>
    <col min="3585" max="3585" width="19.140625" style="668" customWidth="1"/>
    <col min="3586" max="3588" width="0" style="668" hidden="1" customWidth="1"/>
    <col min="3589" max="3589" width="11" style="668" customWidth="1"/>
    <col min="3590" max="3590" width="13.140625" style="668" customWidth="1"/>
    <col min="3591" max="3591" width="13.5703125" style="668" customWidth="1"/>
    <col min="3592" max="3592" width="11" style="668" customWidth="1"/>
    <col min="3593" max="3593" width="13.140625" style="668" customWidth="1"/>
    <col min="3594" max="3594" width="14.28515625" style="668" customWidth="1"/>
    <col min="3595" max="3840" width="9.140625" style="668"/>
    <col min="3841" max="3841" width="19.140625" style="668" customWidth="1"/>
    <col min="3842" max="3844" width="0" style="668" hidden="1" customWidth="1"/>
    <col min="3845" max="3845" width="11" style="668" customWidth="1"/>
    <col min="3846" max="3846" width="13.140625" style="668" customWidth="1"/>
    <col min="3847" max="3847" width="13.5703125" style="668" customWidth="1"/>
    <col min="3848" max="3848" width="11" style="668" customWidth="1"/>
    <col min="3849" max="3849" width="13.140625" style="668" customWidth="1"/>
    <col min="3850" max="3850" width="14.28515625" style="668" customWidth="1"/>
    <col min="3851" max="4096" width="9.140625" style="668"/>
    <col min="4097" max="4097" width="19.140625" style="668" customWidth="1"/>
    <col min="4098" max="4100" width="0" style="668" hidden="1" customWidth="1"/>
    <col min="4101" max="4101" width="11" style="668" customWidth="1"/>
    <col min="4102" max="4102" width="13.140625" style="668" customWidth="1"/>
    <col min="4103" max="4103" width="13.5703125" style="668" customWidth="1"/>
    <col min="4104" max="4104" width="11" style="668" customWidth="1"/>
    <col min="4105" max="4105" width="13.140625" style="668" customWidth="1"/>
    <col min="4106" max="4106" width="14.28515625" style="668" customWidth="1"/>
    <col min="4107" max="4352" width="9.140625" style="668"/>
    <col min="4353" max="4353" width="19.140625" style="668" customWidth="1"/>
    <col min="4354" max="4356" width="0" style="668" hidden="1" customWidth="1"/>
    <col min="4357" max="4357" width="11" style="668" customWidth="1"/>
    <col min="4358" max="4358" width="13.140625" style="668" customWidth="1"/>
    <col min="4359" max="4359" width="13.5703125" style="668" customWidth="1"/>
    <col min="4360" max="4360" width="11" style="668" customWidth="1"/>
    <col min="4361" max="4361" width="13.140625" style="668" customWidth="1"/>
    <col min="4362" max="4362" width="14.28515625" style="668" customWidth="1"/>
    <col min="4363" max="4608" width="9.140625" style="668"/>
    <col min="4609" max="4609" width="19.140625" style="668" customWidth="1"/>
    <col min="4610" max="4612" width="0" style="668" hidden="1" customWidth="1"/>
    <col min="4613" max="4613" width="11" style="668" customWidth="1"/>
    <col min="4614" max="4614" width="13.140625" style="668" customWidth="1"/>
    <col min="4615" max="4615" width="13.5703125" style="668" customWidth="1"/>
    <col min="4616" max="4616" width="11" style="668" customWidth="1"/>
    <col min="4617" max="4617" width="13.140625" style="668" customWidth="1"/>
    <col min="4618" max="4618" width="14.28515625" style="668" customWidth="1"/>
    <col min="4619" max="4864" width="9.140625" style="668"/>
    <col min="4865" max="4865" width="19.140625" style="668" customWidth="1"/>
    <col min="4866" max="4868" width="0" style="668" hidden="1" customWidth="1"/>
    <col min="4869" max="4869" width="11" style="668" customWidth="1"/>
    <col min="4870" max="4870" width="13.140625" style="668" customWidth="1"/>
    <col min="4871" max="4871" width="13.5703125" style="668" customWidth="1"/>
    <col min="4872" max="4872" width="11" style="668" customWidth="1"/>
    <col min="4873" max="4873" width="13.140625" style="668" customWidth="1"/>
    <col min="4874" max="4874" width="14.28515625" style="668" customWidth="1"/>
    <col min="4875" max="5120" width="9.140625" style="668"/>
    <col min="5121" max="5121" width="19.140625" style="668" customWidth="1"/>
    <col min="5122" max="5124" width="0" style="668" hidden="1" customWidth="1"/>
    <col min="5125" max="5125" width="11" style="668" customWidth="1"/>
    <col min="5126" max="5126" width="13.140625" style="668" customWidth="1"/>
    <col min="5127" max="5127" width="13.5703125" style="668" customWidth="1"/>
    <col min="5128" max="5128" width="11" style="668" customWidth="1"/>
    <col min="5129" max="5129" width="13.140625" style="668" customWidth="1"/>
    <col min="5130" max="5130" width="14.28515625" style="668" customWidth="1"/>
    <col min="5131" max="5376" width="9.140625" style="668"/>
    <col min="5377" max="5377" width="19.140625" style="668" customWidth="1"/>
    <col min="5378" max="5380" width="0" style="668" hidden="1" customWidth="1"/>
    <col min="5381" max="5381" width="11" style="668" customWidth="1"/>
    <col min="5382" max="5382" width="13.140625" style="668" customWidth="1"/>
    <col min="5383" max="5383" width="13.5703125" style="668" customWidth="1"/>
    <col min="5384" max="5384" width="11" style="668" customWidth="1"/>
    <col min="5385" max="5385" width="13.140625" style="668" customWidth="1"/>
    <col min="5386" max="5386" width="14.28515625" style="668" customWidth="1"/>
    <col min="5387" max="5632" width="9.140625" style="668"/>
    <col min="5633" max="5633" width="19.140625" style="668" customWidth="1"/>
    <col min="5634" max="5636" width="0" style="668" hidden="1" customWidth="1"/>
    <col min="5637" max="5637" width="11" style="668" customWidth="1"/>
    <col min="5638" max="5638" width="13.140625" style="668" customWidth="1"/>
    <col min="5639" max="5639" width="13.5703125" style="668" customWidth="1"/>
    <col min="5640" max="5640" width="11" style="668" customWidth="1"/>
    <col min="5641" max="5641" width="13.140625" style="668" customWidth="1"/>
    <col min="5642" max="5642" width="14.28515625" style="668" customWidth="1"/>
    <col min="5643" max="5888" width="9.140625" style="668"/>
    <col min="5889" max="5889" width="19.140625" style="668" customWidth="1"/>
    <col min="5890" max="5892" width="0" style="668" hidden="1" customWidth="1"/>
    <col min="5893" max="5893" width="11" style="668" customWidth="1"/>
    <col min="5894" max="5894" width="13.140625" style="668" customWidth="1"/>
    <col min="5895" max="5895" width="13.5703125" style="668" customWidth="1"/>
    <col min="5896" max="5896" width="11" style="668" customWidth="1"/>
    <col min="5897" max="5897" width="13.140625" style="668" customWidth="1"/>
    <col min="5898" max="5898" width="14.28515625" style="668" customWidth="1"/>
    <col min="5899" max="6144" width="9.140625" style="668"/>
    <col min="6145" max="6145" width="19.140625" style="668" customWidth="1"/>
    <col min="6146" max="6148" width="0" style="668" hidden="1" customWidth="1"/>
    <col min="6149" max="6149" width="11" style="668" customWidth="1"/>
    <col min="6150" max="6150" width="13.140625" style="668" customWidth="1"/>
    <col min="6151" max="6151" width="13.5703125" style="668" customWidth="1"/>
    <col min="6152" max="6152" width="11" style="668" customWidth="1"/>
    <col min="6153" max="6153" width="13.140625" style="668" customWidth="1"/>
    <col min="6154" max="6154" width="14.28515625" style="668" customWidth="1"/>
    <col min="6155" max="6400" width="9.140625" style="668"/>
    <col min="6401" max="6401" width="19.140625" style="668" customWidth="1"/>
    <col min="6402" max="6404" width="0" style="668" hidden="1" customWidth="1"/>
    <col min="6405" max="6405" width="11" style="668" customWidth="1"/>
    <col min="6406" max="6406" width="13.140625" style="668" customWidth="1"/>
    <col min="6407" max="6407" width="13.5703125" style="668" customWidth="1"/>
    <col min="6408" max="6408" width="11" style="668" customWidth="1"/>
    <col min="6409" max="6409" width="13.140625" style="668" customWidth="1"/>
    <col min="6410" max="6410" width="14.28515625" style="668" customWidth="1"/>
    <col min="6411" max="6656" width="9.140625" style="668"/>
    <col min="6657" max="6657" width="19.140625" style="668" customWidth="1"/>
    <col min="6658" max="6660" width="0" style="668" hidden="1" customWidth="1"/>
    <col min="6661" max="6661" width="11" style="668" customWidth="1"/>
    <col min="6662" max="6662" width="13.140625" style="668" customWidth="1"/>
    <col min="6663" max="6663" width="13.5703125" style="668" customWidth="1"/>
    <col min="6664" max="6664" width="11" style="668" customWidth="1"/>
    <col min="6665" max="6665" width="13.140625" style="668" customWidth="1"/>
    <col min="6666" max="6666" width="14.28515625" style="668" customWidth="1"/>
    <col min="6667" max="6912" width="9.140625" style="668"/>
    <col min="6913" max="6913" width="19.140625" style="668" customWidth="1"/>
    <col min="6914" max="6916" width="0" style="668" hidden="1" customWidth="1"/>
    <col min="6917" max="6917" width="11" style="668" customWidth="1"/>
    <col min="6918" max="6918" width="13.140625" style="668" customWidth="1"/>
    <col min="6919" max="6919" width="13.5703125" style="668" customWidth="1"/>
    <col min="6920" max="6920" width="11" style="668" customWidth="1"/>
    <col min="6921" max="6921" width="13.140625" style="668" customWidth="1"/>
    <col min="6922" max="6922" width="14.28515625" style="668" customWidth="1"/>
    <col min="6923" max="7168" width="9.140625" style="668"/>
    <col min="7169" max="7169" width="19.140625" style="668" customWidth="1"/>
    <col min="7170" max="7172" width="0" style="668" hidden="1" customWidth="1"/>
    <col min="7173" max="7173" width="11" style="668" customWidth="1"/>
    <col min="7174" max="7174" width="13.140625" style="668" customWidth="1"/>
    <col min="7175" max="7175" width="13.5703125" style="668" customWidth="1"/>
    <col min="7176" max="7176" width="11" style="668" customWidth="1"/>
    <col min="7177" max="7177" width="13.140625" style="668" customWidth="1"/>
    <col min="7178" max="7178" width="14.28515625" style="668" customWidth="1"/>
    <col min="7179" max="7424" width="9.140625" style="668"/>
    <col min="7425" max="7425" width="19.140625" style="668" customWidth="1"/>
    <col min="7426" max="7428" width="0" style="668" hidden="1" customWidth="1"/>
    <col min="7429" max="7429" width="11" style="668" customWidth="1"/>
    <col min="7430" max="7430" width="13.140625" style="668" customWidth="1"/>
    <col min="7431" max="7431" width="13.5703125" style="668" customWidth="1"/>
    <col min="7432" max="7432" width="11" style="668" customWidth="1"/>
    <col min="7433" max="7433" width="13.140625" style="668" customWidth="1"/>
    <col min="7434" max="7434" width="14.28515625" style="668" customWidth="1"/>
    <col min="7435" max="7680" width="9.140625" style="668"/>
    <col min="7681" max="7681" width="19.140625" style="668" customWidth="1"/>
    <col min="7682" max="7684" width="0" style="668" hidden="1" customWidth="1"/>
    <col min="7685" max="7685" width="11" style="668" customWidth="1"/>
    <col min="7686" max="7686" width="13.140625" style="668" customWidth="1"/>
    <col min="7687" max="7687" width="13.5703125" style="668" customWidth="1"/>
    <col min="7688" max="7688" width="11" style="668" customWidth="1"/>
    <col min="7689" max="7689" width="13.140625" style="668" customWidth="1"/>
    <col min="7690" max="7690" width="14.28515625" style="668" customWidth="1"/>
    <col min="7691" max="7936" width="9.140625" style="668"/>
    <col min="7937" max="7937" width="19.140625" style="668" customWidth="1"/>
    <col min="7938" max="7940" width="0" style="668" hidden="1" customWidth="1"/>
    <col min="7941" max="7941" width="11" style="668" customWidth="1"/>
    <col min="7942" max="7942" width="13.140625" style="668" customWidth="1"/>
    <col min="7943" max="7943" width="13.5703125" style="668" customWidth="1"/>
    <col min="7944" max="7944" width="11" style="668" customWidth="1"/>
    <col min="7945" max="7945" width="13.140625" style="668" customWidth="1"/>
    <col min="7946" max="7946" width="14.28515625" style="668" customWidth="1"/>
    <col min="7947" max="8192" width="9.140625" style="668"/>
    <col min="8193" max="8193" width="19.140625" style="668" customWidth="1"/>
    <col min="8194" max="8196" width="0" style="668" hidden="1" customWidth="1"/>
    <col min="8197" max="8197" width="11" style="668" customWidth="1"/>
    <col min="8198" max="8198" width="13.140625" style="668" customWidth="1"/>
    <col min="8199" max="8199" width="13.5703125" style="668" customWidth="1"/>
    <col min="8200" max="8200" width="11" style="668" customWidth="1"/>
    <col min="8201" max="8201" width="13.140625" style="668" customWidth="1"/>
    <col min="8202" max="8202" width="14.28515625" style="668" customWidth="1"/>
    <col min="8203" max="8448" width="9.140625" style="668"/>
    <col min="8449" max="8449" width="19.140625" style="668" customWidth="1"/>
    <col min="8450" max="8452" width="0" style="668" hidden="1" customWidth="1"/>
    <col min="8453" max="8453" width="11" style="668" customWidth="1"/>
    <col min="8454" max="8454" width="13.140625" style="668" customWidth="1"/>
    <col min="8455" max="8455" width="13.5703125" style="668" customWidth="1"/>
    <col min="8456" max="8456" width="11" style="668" customWidth="1"/>
    <col min="8457" max="8457" width="13.140625" style="668" customWidth="1"/>
    <col min="8458" max="8458" width="14.28515625" style="668" customWidth="1"/>
    <col min="8459" max="8704" width="9.140625" style="668"/>
    <col min="8705" max="8705" width="19.140625" style="668" customWidth="1"/>
    <col min="8706" max="8708" width="0" style="668" hidden="1" customWidth="1"/>
    <col min="8709" max="8709" width="11" style="668" customWidth="1"/>
    <col min="8710" max="8710" width="13.140625" style="668" customWidth="1"/>
    <col min="8711" max="8711" width="13.5703125" style="668" customWidth="1"/>
    <col min="8712" max="8712" width="11" style="668" customWidth="1"/>
    <col min="8713" max="8713" width="13.140625" style="668" customWidth="1"/>
    <col min="8714" max="8714" width="14.28515625" style="668" customWidth="1"/>
    <col min="8715" max="8960" width="9.140625" style="668"/>
    <col min="8961" max="8961" width="19.140625" style="668" customWidth="1"/>
    <col min="8962" max="8964" width="0" style="668" hidden="1" customWidth="1"/>
    <col min="8965" max="8965" width="11" style="668" customWidth="1"/>
    <col min="8966" max="8966" width="13.140625" style="668" customWidth="1"/>
    <col min="8967" max="8967" width="13.5703125" style="668" customWidth="1"/>
    <col min="8968" max="8968" width="11" style="668" customWidth="1"/>
    <col min="8969" max="8969" width="13.140625" style="668" customWidth="1"/>
    <col min="8970" max="8970" width="14.28515625" style="668" customWidth="1"/>
    <col min="8971" max="9216" width="9.140625" style="668"/>
    <col min="9217" max="9217" width="19.140625" style="668" customWidth="1"/>
    <col min="9218" max="9220" width="0" style="668" hidden="1" customWidth="1"/>
    <col min="9221" max="9221" width="11" style="668" customWidth="1"/>
    <col min="9222" max="9222" width="13.140625" style="668" customWidth="1"/>
    <col min="9223" max="9223" width="13.5703125" style="668" customWidth="1"/>
    <col min="9224" max="9224" width="11" style="668" customWidth="1"/>
    <col min="9225" max="9225" width="13.140625" style="668" customWidth="1"/>
    <col min="9226" max="9226" width="14.28515625" style="668" customWidth="1"/>
    <col min="9227" max="9472" width="9.140625" style="668"/>
    <col min="9473" max="9473" width="19.140625" style="668" customWidth="1"/>
    <col min="9474" max="9476" width="0" style="668" hidden="1" customWidth="1"/>
    <col min="9477" max="9477" width="11" style="668" customWidth="1"/>
    <col min="9478" max="9478" width="13.140625" style="668" customWidth="1"/>
    <col min="9479" max="9479" width="13.5703125" style="668" customWidth="1"/>
    <col min="9480" max="9480" width="11" style="668" customWidth="1"/>
    <col min="9481" max="9481" width="13.140625" style="668" customWidth="1"/>
    <col min="9482" max="9482" width="14.28515625" style="668" customWidth="1"/>
    <col min="9483" max="9728" width="9.140625" style="668"/>
    <col min="9729" max="9729" width="19.140625" style="668" customWidth="1"/>
    <col min="9730" max="9732" width="0" style="668" hidden="1" customWidth="1"/>
    <col min="9733" max="9733" width="11" style="668" customWidth="1"/>
    <col min="9734" max="9734" width="13.140625" style="668" customWidth="1"/>
    <col min="9735" max="9735" width="13.5703125" style="668" customWidth="1"/>
    <col min="9736" max="9736" width="11" style="668" customWidth="1"/>
    <col min="9737" max="9737" width="13.140625" style="668" customWidth="1"/>
    <col min="9738" max="9738" width="14.28515625" style="668" customWidth="1"/>
    <col min="9739" max="9984" width="9.140625" style="668"/>
    <col min="9985" max="9985" width="19.140625" style="668" customWidth="1"/>
    <col min="9986" max="9988" width="0" style="668" hidden="1" customWidth="1"/>
    <col min="9989" max="9989" width="11" style="668" customWidth="1"/>
    <col min="9990" max="9990" width="13.140625" style="668" customWidth="1"/>
    <col min="9991" max="9991" width="13.5703125" style="668" customWidth="1"/>
    <col min="9992" max="9992" width="11" style="668" customWidth="1"/>
    <col min="9993" max="9993" width="13.140625" style="668" customWidth="1"/>
    <col min="9994" max="9994" width="14.28515625" style="668" customWidth="1"/>
    <col min="9995" max="10240" width="9.140625" style="668"/>
    <col min="10241" max="10241" width="19.140625" style="668" customWidth="1"/>
    <col min="10242" max="10244" width="0" style="668" hidden="1" customWidth="1"/>
    <col min="10245" max="10245" width="11" style="668" customWidth="1"/>
    <col min="10246" max="10246" width="13.140625" style="668" customWidth="1"/>
    <col min="10247" max="10247" width="13.5703125" style="668" customWidth="1"/>
    <col min="10248" max="10248" width="11" style="668" customWidth="1"/>
    <col min="10249" max="10249" width="13.140625" style="668" customWidth="1"/>
    <col min="10250" max="10250" width="14.28515625" style="668" customWidth="1"/>
    <col min="10251" max="10496" width="9.140625" style="668"/>
    <col min="10497" max="10497" width="19.140625" style="668" customWidth="1"/>
    <col min="10498" max="10500" width="0" style="668" hidden="1" customWidth="1"/>
    <col min="10501" max="10501" width="11" style="668" customWidth="1"/>
    <col min="10502" max="10502" width="13.140625" style="668" customWidth="1"/>
    <col min="10503" max="10503" width="13.5703125" style="668" customWidth="1"/>
    <col min="10504" max="10504" width="11" style="668" customWidth="1"/>
    <col min="10505" max="10505" width="13.140625" style="668" customWidth="1"/>
    <col min="10506" max="10506" width="14.28515625" style="668" customWidth="1"/>
    <col min="10507" max="10752" width="9.140625" style="668"/>
    <col min="10753" max="10753" width="19.140625" style="668" customWidth="1"/>
    <col min="10754" max="10756" width="0" style="668" hidden="1" customWidth="1"/>
    <col min="10757" max="10757" width="11" style="668" customWidth="1"/>
    <col min="10758" max="10758" width="13.140625" style="668" customWidth="1"/>
    <col min="10759" max="10759" width="13.5703125" style="668" customWidth="1"/>
    <col min="10760" max="10760" width="11" style="668" customWidth="1"/>
    <col min="10761" max="10761" width="13.140625" style="668" customWidth="1"/>
    <col min="10762" max="10762" width="14.28515625" style="668" customWidth="1"/>
    <col min="10763" max="11008" width="9.140625" style="668"/>
    <col min="11009" max="11009" width="19.140625" style="668" customWidth="1"/>
    <col min="11010" max="11012" width="0" style="668" hidden="1" customWidth="1"/>
    <col min="11013" max="11013" width="11" style="668" customWidth="1"/>
    <col min="11014" max="11014" width="13.140625" style="668" customWidth="1"/>
    <col min="11015" max="11015" width="13.5703125" style="668" customWidth="1"/>
    <col min="11016" max="11016" width="11" style="668" customWidth="1"/>
    <col min="11017" max="11017" width="13.140625" style="668" customWidth="1"/>
    <col min="11018" max="11018" width="14.28515625" style="668" customWidth="1"/>
    <col min="11019" max="11264" width="9.140625" style="668"/>
    <col min="11265" max="11265" width="19.140625" style="668" customWidth="1"/>
    <col min="11266" max="11268" width="0" style="668" hidden="1" customWidth="1"/>
    <col min="11269" max="11269" width="11" style="668" customWidth="1"/>
    <col min="11270" max="11270" width="13.140625" style="668" customWidth="1"/>
    <col min="11271" max="11271" width="13.5703125" style="668" customWidth="1"/>
    <col min="11272" max="11272" width="11" style="668" customWidth="1"/>
    <col min="11273" max="11273" width="13.140625" style="668" customWidth="1"/>
    <col min="11274" max="11274" width="14.28515625" style="668" customWidth="1"/>
    <col min="11275" max="11520" width="9.140625" style="668"/>
    <col min="11521" max="11521" width="19.140625" style="668" customWidth="1"/>
    <col min="11522" max="11524" width="0" style="668" hidden="1" customWidth="1"/>
    <col min="11525" max="11525" width="11" style="668" customWidth="1"/>
    <col min="11526" max="11526" width="13.140625" style="668" customWidth="1"/>
    <col min="11527" max="11527" width="13.5703125" style="668" customWidth="1"/>
    <col min="11528" max="11528" width="11" style="668" customWidth="1"/>
    <col min="11529" max="11529" width="13.140625" style="668" customWidth="1"/>
    <col min="11530" max="11530" width="14.28515625" style="668" customWidth="1"/>
    <col min="11531" max="11776" width="9.140625" style="668"/>
    <col min="11777" max="11777" width="19.140625" style="668" customWidth="1"/>
    <col min="11778" max="11780" width="0" style="668" hidden="1" customWidth="1"/>
    <col min="11781" max="11781" width="11" style="668" customWidth="1"/>
    <col min="11782" max="11782" width="13.140625" style="668" customWidth="1"/>
    <col min="11783" max="11783" width="13.5703125" style="668" customWidth="1"/>
    <col min="11784" max="11784" width="11" style="668" customWidth="1"/>
    <col min="11785" max="11785" width="13.140625" style="668" customWidth="1"/>
    <col min="11786" max="11786" width="14.28515625" style="668" customWidth="1"/>
    <col min="11787" max="12032" width="9.140625" style="668"/>
    <col min="12033" max="12033" width="19.140625" style="668" customWidth="1"/>
    <col min="12034" max="12036" width="0" style="668" hidden="1" customWidth="1"/>
    <col min="12037" max="12037" width="11" style="668" customWidth="1"/>
    <col min="12038" max="12038" width="13.140625" style="668" customWidth="1"/>
    <col min="12039" max="12039" width="13.5703125" style="668" customWidth="1"/>
    <col min="12040" max="12040" width="11" style="668" customWidth="1"/>
    <col min="12041" max="12041" width="13.140625" style="668" customWidth="1"/>
    <col min="12042" max="12042" width="14.28515625" style="668" customWidth="1"/>
    <col min="12043" max="12288" width="9.140625" style="668"/>
    <col min="12289" max="12289" width="19.140625" style="668" customWidth="1"/>
    <col min="12290" max="12292" width="0" style="668" hidden="1" customWidth="1"/>
    <col min="12293" max="12293" width="11" style="668" customWidth="1"/>
    <col min="12294" max="12294" width="13.140625" style="668" customWidth="1"/>
    <col min="12295" max="12295" width="13.5703125" style="668" customWidth="1"/>
    <col min="12296" max="12296" width="11" style="668" customWidth="1"/>
    <col min="12297" max="12297" width="13.140625" style="668" customWidth="1"/>
    <col min="12298" max="12298" width="14.28515625" style="668" customWidth="1"/>
    <col min="12299" max="12544" width="9.140625" style="668"/>
    <col min="12545" max="12545" width="19.140625" style="668" customWidth="1"/>
    <col min="12546" max="12548" width="0" style="668" hidden="1" customWidth="1"/>
    <col min="12549" max="12549" width="11" style="668" customWidth="1"/>
    <col min="12550" max="12550" width="13.140625" style="668" customWidth="1"/>
    <col min="12551" max="12551" width="13.5703125" style="668" customWidth="1"/>
    <col min="12552" max="12552" width="11" style="668" customWidth="1"/>
    <col min="12553" max="12553" width="13.140625" style="668" customWidth="1"/>
    <col min="12554" max="12554" width="14.28515625" style="668" customWidth="1"/>
    <col min="12555" max="12800" width="9.140625" style="668"/>
    <col min="12801" max="12801" width="19.140625" style="668" customWidth="1"/>
    <col min="12802" max="12804" width="0" style="668" hidden="1" customWidth="1"/>
    <col min="12805" max="12805" width="11" style="668" customWidth="1"/>
    <col min="12806" max="12806" width="13.140625" style="668" customWidth="1"/>
    <col min="12807" max="12807" width="13.5703125" style="668" customWidth="1"/>
    <col min="12808" max="12808" width="11" style="668" customWidth="1"/>
    <col min="12809" max="12809" width="13.140625" style="668" customWidth="1"/>
    <col min="12810" max="12810" width="14.28515625" style="668" customWidth="1"/>
    <col min="12811" max="13056" width="9.140625" style="668"/>
    <col min="13057" max="13057" width="19.140625" style="668" customWidth="1"/>
    <col min="13058" max="13060" width="0" style="668" hidden="1" customWidth="1"/>
    <col min="13061" max="13061" width="11" style="668" customWidth="1"/>
    <col min="13062" max="13062" width="13.140625" style="668" customWidth="1"/>
    <col min="13063" max="13063" width="13.5703125" style="668" customWidth="1"/>
    <col min="13064" max="13064" width="11" style="668" customWidth="1"/>
    <col min="13065" max="13065" width="13.140625" style="668" customWidth="1"/>
    <col min="13066" max="13066" width="14.28515625" style="668" customWidth="1"/>
    <col min="13067" max="13312" width="9.140625" style="668"/>
    <col min="13313" max="13313" width="19.140625" style="668" customWidth="1"/>
    <col min="13314" max="13316" width="0" style="668" hidden="1" customWidth="1"/>
    <col min="13317" max="13317" width="11" style="668" customWidth="1"/>
    <col min="13318" max="13318" width="13.140625" style="668" customWidth="1"/>
    <col min="13319" max="13319" width="13.5703125" style="668" customWidth="1"/>
    <col min="13320" max="13320" width="11" style="668" customWidth="1"/>
    <col min="13321" max="13321" width="13.140625" style="668" customWidth="1"/>
    <col min="13322" max="13322" width="14.28515625" style="668" customWidth="1"/>
    <col min="13323" max="13568" width="9.140625" style="668"/>
    <col min="13569" max="13569" width="19.140625" style="668" customWidth="1"/>
    <col min="13570" max="13572" width="0" style="668" hidden="1" customWidth="1"/>
    <col min="13573" max="13573" width="11" style="668" customWidth="1"/>
    <col min="13574" max="13574" width="13.140625" style="668" customWidth="1"/>
    <col min="13575" max="13575" width="13.5703125" style="668" customWidth="1"/>
    <col min="13576" max="13576" width="11" style="668" customWidth="1"/>
    <col min="13577" max="13577" width="13.140625" style="668" customWidth="1"/>
    <col min="13578" max="13578" width="14.28515625" style="668" customWidth="1"/>
    <col min="13579" max="13824" width="9.140625" style="668"/>
    <col min="13825" max="13825" width="19.140625" style="668" customWidth="1"/>
    <col min="13826" max="13828" width="0" style="668" hidden="1" customWidth="1"/>
    <col min="13829" max="13829" width="11" style="668" customWidth="1"/>
    <col min="13830" max="13830" width="13.140625" style="668" customWidth="1"/>
    <col min="13831" max="13831" width="13.5703125" style="668" customWidth="1"/>
    <col min="13832" max="13832" width="11" style="668" customWidth="1"/>
    <col min="13833" max="13833" width="13.140625" style="668" customWidth="1"/>
    <col min="13834" max="13834" width="14.28515625" style="668" customWidth="1"/>
    <col min="13835" max="14080" width="9.140625" style="668"/>
    <col min="14081" max="14081" width="19.140625" style="668" customWidth="1"/>
    <col min="14082" max="14084" width="0" style="668" hidden="1" customWidth="1"/>
    <col min="14085" max="14085" width="11" style="668" customWidth="1"/>
    <col min="14086" max="14086" width="13.140625" style="668" customWidth="1"/>
    <col min="14087" max="14087" width="13.5703125" style="668" customWidth="1"/>
    <col min="14088" max="14088" width="11" style="668" customWidth="1"/>
    <col min="14089" max="14089" width="13.140625" style="668" customWidth="1"/>
    <col min="14090" max="14090" width="14.28515625" style="668" customWidth="1"/>
    <col min="14091" max="14336" width="9.140625" style="668"/>
    <col min="14337" max="14337" width="19.140625" style="668" customWidth="1"/>
    <col min="14338" max="14340" width="0" style="668" hidden="1" customWidth="1"/>
    <col min="14341" max="14341" width="11" style="668" customWidth="1"/>
    <col min="14342" max="14342" width="13.140625" style="668" customWidth="1"/>
    <col min="14343" max="14343" width="13.5703125" style="668" customWidth="1"/>
    <col min="14344" max="14344" width="11" style="668" customWidth="1"/>
    <col min="14345" max="14345" width="13.140625" style="668" customWidth="1"/>
    <col min="14346" max="14346" width="14.28515625" style="668" customWidth="1"/>
    <col min="14347" max="14592" width="9.140625" style="668"/>
    <col min="14593" max="14593" width="19.140625" style="668" customWidth="1"/>
    <col min="14594" max="14596" width="0" style="668" hidden="1" customWidth="1"/>
    <col min="14597" max="14597" width="11" style="668" customWidth="1"/>
    <col min="14598" max="14598" width="13.140625" style="668" customWidth="1"/>
    <col min="14599" max="14599" width="13.5703125" style="668" customWidth="1"/>
    <col min="14600" max="14600" width="11" style="668" customWidth="1"/>
    <col min="14601" max="14601" width="13.140625" style="668" customWidth="1"/>
    <col min="14602" max="14602" width="14.28515625" style="668" customWidth="1"/>
    <col min="14603" max="14848" width="9.140625" style="668"/>
    <col min="14849" max="14849" width="19.140625" style="668" customWidth="1"/>
    <col min="14850" max="14852" width="0" style="668" hidden="1" customWidth="1"/>
    <col min="14853" max="14853" width="11" style="668" customWidth="1"/>
    <col min="14854" max="14854" width="13.140625" style="668" customWidth="1"/>
    <col min="14855" max="14855" width="13.5703125" style="668" customWidth="1"/>
    <col min="14856" max="14856" width="11" style="668" customWidth="1"/>
    <col min="14857" max="14857" width="13.140625" style="668" customWidth="1"/>
    <col min="14858" max="14858" width="14.28515625" style="668" customWidth="1"/>
    <col min="14859" max="15104" width="9.140625" style="668"/>
    <col min="15105" max="15105" width="19.140625" style="668" customWidth="1"/>
    <col min="15106" max="15108" width="0" style="668" hidden="1" customWidth="1"/>
    <col min="15109" max="15109" width="11" style="668" customWidth="1"/>
    <col min="15110" max="15110" width="13.140625" style="668" customWidth="1"/>
    <col min="15111" max="15111" width="13.5703125" style="668" customWidth="1"/>
    <col min="15112" max="15112" width="11" style="668" customWidth="1"/>
    <col min="15113" max="15113" width="13.140625" style="668" customWidth="1"/>
    <col min="15114" max="15114" width="14.28515625" style="668" customWidth="1"/>
    <col min="15115" max="15360" width="9.140625" style="668"/>
    <col min="15361" max="15361" width="19.140625" style="668" customWidth="1"/>
    <col min="15362" max="15364" width="0" style="668" hidden="1" customWidth="1"/>
    <col min="15365" max="15365" width="11" style="668" customWidth="1"/>
    <col min="15366" max="15366" width="13.140625" style="668" customWidth="1"/>
    <col min="15367" max="15367" width="13.5703125" style="668" customWidth="1"/>
    <col min="15368" max="15368" width="11" style="668" customWidth="1"/>
    <col min="15369" max="15369" width="13.140625" style="668" customWidth="1"/>
    <col min="15370" max="15370" width="14.28515625" style="668" customWidth="1"/>
    <col min="15371" max="15616" width="9.140625" style="668"/>
    <col min="15617" max="15617" width="19.140625" style="668" customWidth="1"/>
    <col min="15618" max="15620" width="0" style="668" hidden="1" customWidth="1"/>
    <col min="15621" max="15621" width="11" style="668" customWidth="1"/>
    <col min="15622" max="15622" width="13.140625" style="668" customWidth="1"/>
    <col min="15623" max="15623" width="13.5703125" style="668" customWidth="1"/>
    <col min="15624" max="15624" width="11" style="668" customWidth="1"/>
    <col min="15625" max="15625" width="13.140625" style="668" customWidth="1"/>
    <col min="15626" max="15626" width="14.28515625" style="668" customWidth="1"/>
    <col min="15627" max="15872" width="9.140625" style="668"/>
    <col min="15873" max="15873" width="19.140625" style="668" customWidth="1"/>
    <col min="15874" max="15876" width="0" style="668" hidden="1" customWidth="1"/>
    <col min="15877" max="15877" width="11" style="668" customWidth="1"/>
    <col min="15878" max="15878" width="13.140625" style="668" customWidth="1"/>
    <col min="15879" max="15879" width="13.5703125" style="668" customWidth="1"/>
    <col min="15880" max="15880" width="11" style="668" customWidth="1"/>
    <col min="15881" max="15881" width="13.140625" style="668" customWidth="1"/>
    <col min="15882" max="15882" width="14.28515625" style="668" customWidth="1"/>
    <col min="15883" max="16128" width="9.140625" style="668"/>
    <col min="16129" max="16129" width="19.140625" style="668" customWidth="1"/>
    <col min="16130" max="16132" width="0" style="668" hidden="1" customWidth="1"/>
    <col min="16133" max="16133" width="11" style="668" customWidth="1"/>
    <col min="16134" max="16134" width="13.140625" style="668" customWidth="1"/>
    <col min="16135" max="16135" width="13.5703125" style="668" customWidth="1"/>
    <col min="16136" max="16136" width="11" style="668" customWidth="1"/>
    <col min="16137" max="16137" width="13.140625" style="668" customWidth="1"/>
    <col min="16138" max="16138" width="14.28515625" style="668" customWidth="1"/>
    <col min="16139" max="16384" width="9.140625" style="668"/>
  </cols>
  <sheetData>
    <row r="2" spans="1:10" ht="15.75">
      <c r="A2" s="765" t="s">
        <v>930</v>
      </c>
      <c r="B2" s="765"/>
      <c r="C2" s="765"/>
      <c r="D2" s="765"/>
      <c r="E2" s="765"/>
      <c r="F2" s="765"/>
      <c r="G2" s="765"/>
    </row>
    <row r="3" spans="1:10">
      <c r="J3" s="669">
        <v>42014</v>
      </c>
    </row>
    <row r="4" spans="1:10" ht="15.75">
      <c r="A4" s="766" t="s">
        <v>279</v>
      </c>
      <c r="B4" s="768">
        <v>2012</v>
      </c>
      <c r="C4" s="769"/>
      <c r="D4" s="769"/>
      <c r="E4" s="768">
        <v>2013</v>
      </c>
      <c r="F4" s="768"/>
      <c r="G4" s="770"/>
      <c r="H4" s="771">
        <v>2014</v>
      </c>
      <c r="I4" s="771"/>
      <c r="J4" s="771"/>
    </row>
    <row r="5" spans="1:10" ht="30">
      <c r="A5" s="767"/>
      <c r="B5" s="670" t="s">
        <v>931</v>
      </c>
      <c r="C5" s="670" t="s">
        <v>932</v>
      </c>
      <c r="D5" s="670" t="s">
        <v>933</v>
      </c>
      <c r="E5" s="670" t="s">
        <v>931</v>
      </c>
      <c r="F5" s="670" t="s">
        <v>932</v>
      </c>
      <c r="G5" s="671" t="s">
        <v>933</v>
      </c>
      <c r="H5" s="672" t="s">
        <v>931</v>
      </c>
      <c r="I5" s="672" t="s">
        <v>932</v>
      </c>
      <c r="J5" s="672" t="s">
        <v>933</v>
      </c>
    </row>
    <row r="6" spans="1:10" s="677" customFormat="1" ht="30">
      <c r="A6" s="673" t="s">
        <v>281</v>
      </c>
      <c r="B6" s="674">
        <v>334000</v>
      </c>
      <c r="C6" s="674">
        <v>266760.98100000003</v>
      </c>
      <c r="D6" s="674">
        <f>B6-C6</f>
        <v>67239.018999999971</v>
      </c>
      <c r="E6" s="674">
        <v>105000</v>
      </c>
      <c r="F6" s="675">
        <v>6486.5</v>
      </c>
      <c r="G6" s="676">
        <f t="shared" ref="G6:G12" si="0">E6-F6</f>
        <v>98513.5</v>
      </c>
      <c r="H6" s="677">
        <v>65000</v>
      </c>
      <c r="I6" s="677">
        <v>277.50099999999998</v>
      </c>
      <c r="J6" s="677">
        <f>H6-I6</f>
        <v>64722.499000000003</v>
      </c>
    </row>
    <row r="7" spans="1:10" s="677" customFormat="1" ht="30">
      <c r="A7" s="673" t="s">
        <v>282</v>
      </c>
      <c r="B7" s="674">
        <v>108750</v>
      </c>
      <c r="C7" s="675">
        <v>70782.399999999994</v>
      </c>
      <c r="D7" s="675">
        <f t="shared" ref="D7:D12" si="1">B7-C7</f>
        <v>37967.600000000006</v>
      </c>
      <c r="E7" s="674">
        <v>75000</v>
      </c>
      <c r="F7" s="675">
        <v>30628.7</v>
      </c>
      <c r="G7" s="676">
        <f t="shared" si="0"/>
        <v>44371.3</v>
      </c>
      <c r="H7" s="677">
        <v>89000</v>
      </c>
      <c r="I7" s="677">
        <v>529.66300000000001</v>
      </c>
      <c r="J7" s="677">
        <f t="shared" ref="J7:J12" si="2">H7-I7</f>
        <v>88470.337</v>
      </c>
    </row>
    <row r="8" spans="1:10" s="677" customFormat="1">
      <c r="A8" s="673" t="s">
        <v>283</v>
      </c>
      <c r="B8" s="674">
        <v>173000</v>
      </c>
      <c r="C8" s="675">
        <v>91481.2</v>
      </c>
      <c r="D8" s="675">
        <f t="shared" si="1"/>
        <v>81518.8</v>
      </c>
      <c r="E8" s="674">
        <v>0</v>
      </c>
      <c r="F8" s="675">
        <v>0</v>
      </c>
      <c r="G8" s="676">
        <f t="shared" si="0"/>
        <v>0</v>
      </c>
      <c r="H8" s="677">
        <v>0</v>
      </c>
      <c r="I8" s="677">
        <v>0</v>
      </c>
      <c r="J8" s="677">
        <f t="shared" si="2"/>
        <v>0</v>
      </c>
    </row>
    <row r="9" spans="1:10" s="677" customFormat="1">
      <c r="A9" s="678" t="s">
        <v>284</v>
      </c>
      <c r="B9" s="674">
        <v>191800</v>
      </c>
      <c r="C9" s="675">
        <v>125444.1</v>
      </c>
      <c r="D9" s="675">
        <f t="shared" si="1"/>
        <v>66355.899999999994</v>
      </c>
      <c r="E9" s="674">
        <v>105000</v>
      </c>
      <c r="F9" s="675">
        <v>6805.3</v>
      </c>
      <c r="G9" s="676">
        <f t="shared" si="0"/>
        <v>98194.7</v>
      </c>
      <c r="H9" s="677">
        <v>177000</v>
      </c>
      <c r="I9" s="677">
        <v>2883.96</v>
      </c>
      <c r="J9" s="677">
        <f t="shared" si="2"/>
        <v>174116.04</v>
      </c>
    </row>
    <row r="10" spans="1:10" s="677" customFormat="1">
      <c r="A10" s="678" t="s">
        <v>285</v>
      </c>
      <c r="B10" s="674">
        <v>166000</v>
      </c>
      <c r="C10" s="675">
        <v>84916.4</v>
      </c>
      <c r="D10" s="675">
        <f t="shared" si="1"/>
        <v>81083.600000000006</v>
      </c>
      <c r="E10" s="674">
        <v>105000</v>
      </c>
      <c r="F10" s="675">
        <v>5005.2</v>
      </c>
      <c r="G10" s="676">
        <f t="shared" si="0"/>
        <v>99994.8</v>
      </c>
      <c r="H10" s="677">
        <v>21000</v>
      </c>
      <c r="I10" s="677">
        <v>0</v>
      </c>
      <c r="J10" s="677">
        <f t="shared" si="2"/>
        <v>21000</v>
      </c>
    </row>
    <row r="11" spans="1:10" s="677" customFormat="1" ht="30">
      <c r="A11" s="673" t="s">
        <v>934</v>
      </c>
      <c r="B11" s="674">
        <v>0</v>
      </c>
      <c r="C11" s="675">
        <v>0</v>
      </c>
      <c r="D11" s="675">
        <f t="shared" si="1"/>
        <v>0</v>
      </c>
      <c r="E11" s="674">
        <v>0</v>
      </c>
      <c r="F11" s="675">
        <v>0</v>
      </c>
      <c r="G11" s="676">
        <f t="shared" si="0"/>
        <v>0</v>
      </c>
      <c r="H11" s="677">
        <v>165000</v>
      </c>
      <c r="I11" s="677">
        <v>19.852</v>
      </c>
      <c r="J11" s="677">
        <f t="shared" si="2"/>
        <v>164980.14799999999</v>
      </c>
    </row>
    <row r="12" spans="1:10" s="677" customFormat="1">
      <c r="A12" s="678" t="s">
        <v>286</v>
      </c>
      <c r="B12" s="674">
        <v>358800</v>
      </c>
      <c r="C12" s="675">
        <v>253162.9</v>
      </c>
      <c r="D12" s="675">
        <f t="shared" si="1"/>
        <v>105637.1</v>
      </c>
      <c r="E12" s="674">
        <v>110000</v>
      </c>
      <c r="F12" s="675">
        <v>7188.2</v>
      </c>
      <c r="G12" s="676">
        <f t="shared" si="0"/>
        <v>102811.8</v>
      </c>
      <c r="H12" s="677">
        <v>0</v>
      </c>
      <c r="I12" s="677">
        <v>0</v>
      </c>
      <c r="J12" s="677">
        <f t="shared" si="2"/>
        <v>0</v>
      </c>
    </row>
    <row r="13" spans="1:10">
      <c r="A13" s="679" t="s">
        <v>303</v>
      </c>
      <c r="B13" s="680">
        <f t="shared" ref="B13:J13" si="3">SUM(B6:B12)</f>
        <v>1332350</v>
      </c>
      <c r="C13" s="681">
        <f t="shared" si="3"/>
        <v>892547.98100000015</v>
      </c>
      <c r="D13" s="681">
        <f t="shared" si="3"/>
        <v>439802.01899999997</v>
      </c>
      <c r="E13" s="680">
        <f t="shared" si="3"/>
        <v>500000</v>
      </c>
      <c r="F13" s="681">
        <f t="shared" si="3"/>
        <v>56113.899999999994</v>
      </c>
      <c r="G13" s="682">
        <f t="shared" si="3"/>
        <v>443886.1</v>
      </c>
      <c r="H13" s="681">
        <f t="shared" si="3"/>
        <v>517000</v>
      </c>
      <c r="I13" s="681">
        <f t="shared" si="3"/>
        <v>3710.9759999999997</v>
      </c>
      <c r="J13" s="681">
        <f t="shared" si="3"/>
        <v>513289.02400000003</v>
      </c>
    </row>
  </sheetData>
  <mergeCells count="5">
    <mergeCell ref="A2:G2"/>
    <mergeCell ref="A4:A5"/>
    <mergeCell ref="B4:D4"/>
    <mergeCell ref="E4:G4"/>
    <mergeCell ref="H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M17" sqref="M17"/>
    </sheetView>
  </sheetViews>
  <sheetFormatPr defaultRowHeight="12.75"/>
  <cols>
    <col min="1" max="1" width="13.5703125" style="219" customWidth="1"/>
    <col min="2" max="2" width="5.42578125" style="219" customWidth="1"/>
    <col min="3" max="3" width="5.7109375" style="219" customWidth="1"/>
    <col min="4" max="4" width="9" style="218" customWidth="1"/>
    <col min="5" max="5" width="7.42578125" style="218" customWidth="1"/>
    <col min="6" max="6" width="7.7109375" style="218" customWidth="1"/>
    <col min="7" max="8" width="7.5703125" style="218" customWidth="1"/>
    <col min="9" max="9" width="7.42578125" style="218" customWidth="1"/>
    <col min="10" max="10" width="7.85546875" style="218" customWidth="1"/>
    <col min="11" max="11" width="9.140625" style="218"/>
    <col min="12" max="256" width="9.140625" style="219"/>
    <col min="257" max="257" width="13.5703125" style="219" customWidth="1"/>
    <col min="258" max="258" width="5.42578125" style="219" customWidth="1"/>
    <col min="259" max="259" width="5.7109375" style="219" customWidth="1"/>
    <col min="260" max="260" width="9" style="219" customWidth="1"/>
    <col min="261" max="261" width="7.42578125" style="219" customWidth="1"/>
    <col min="262" max="262" width="7.7109375" style="219" customWidth="1"/>
    <col min="263" max="264" width="7.5703125" style="219" customWidth="1"/>
    <col min="265" max="265" width="7.42578125" style="219" customWidth="1"/>
    <col min="266" max="266" width="7.85546875" style="219" customWidth="1"/>
    <col min="267" max="512" width="9.140625" style="219"/>
    <col min="513" max="513" width="13.5703125" style="219" customWidth="1"/>
    <col min="514" max="514" width="5.42578125" style="219" customWidth="1"/>
    <col min="515" max="515" width="5.7109375" style="219" customWidth="1"/>
    <col min="516" max="516" width="9" style="219" customWidth="1"/>
    <col min="517" max="517" width="7.42578125" style="219" customWidth="1"/>
    <col min="518" max="518" width="7.7109375" style="219" customWidth="1"/>
    <col min="519" max="520" width="7.5703125" style="219" customWidth="1"/>
    <col min="521" max="521" width="7.42578125" style="219" customWidth="1"/>
    <col min="522" max="522" width="7.85546875" style="219" customWidth="1"/>
    <col min="523" max="768" width="9.140625" style="219"/>
    <col min="769" max="769" width="13.5703125" style="219" customWidth="1"/>
    <col min="770" max="770" width="5.42578125" style="219" customWidth="1"/>
    <col min="771" max="771" width="5.7109375" style="219" customWidth="1"/>
    <col min="772" max="772" width="9" style="219" customWidth="1"/>
    <col min="773" max="773" width="7.42578125" style="219" customWidth="1"/>
    <col min="774" max="774" width="7.7109375" style="219" customWidth="1"/>
    <col min="775" max="776" width="7.5703125" style="219" customWidth="1"/>
    <col min="777" max="777" width="7.42578125" style="219" customWidth="1"/>
    <col min="778" max="778" width="7.85546875" style="219" customWidth="1"/>
    <col min="779" max="1024" width="9.140625" style="219"/>
    <col min="1025" max="1025" width="13.5703125" style="219" customWidth="1"/>
    <col min="1026" max="1026" width="5.42578125" style="219" customWidth="1"/>
    <col min="1027" max="1027" width="5.7109375" style="219" customWidth="1"/>
    <col min="1028" max="1028" width="9" style="219" customWidth="1"/>
    <col min="1029" max="1029" width="7.42578125" style="219" customWidth="1"/>
    <col min="1030" max="1030" width="7.7109375" style="219" customWidth="1"/>
    <col min="1031" max="1032" width="7.5703125" style="219" customWidth="1"/>
    <col min="1033" max="1033" width="7.42578125" style="219" customWidth="1"/>
    <col min="1034" max="1034" width="7.85546875" style="219" customWidth="1"/>
    <col min="1035" max="1280" width="9.140625" style="219"/>
    <col min="1281" max="1281" width="13.5703125" style="219" customWidth="1"/>
    <col min="1282" max="1282" width="5.42578125" style="219" customWidth="1"/>
    <col min="1283" max="1283" width="5.7109375" style="219" customWidth="1"/>
    <col min="1284" max="1284" width="9" style="219" customWidth="1"/>
    <col min="1285" max="1285" width="7.42578125" style="219" customWidth="1"/>
    <col min="1286" max="1286" width="7.7109375" style="219" customWidth="1"/>
    <col min="1287" max="1288" width="7.5703125" style="219" customWidth="1"/>
    <col min="1289" max="1289" width="7.42578125" style="219" customWidth="1"/>
    <col min="1290" max="1290" width="7.85546875" style="219" customWidth="1"/>
    <col min="1291" max="1536" width="9.140625" style="219"/>
    <col min="1537" max="1537" width="13.5703125" style="219" customWidth="1"/>
    <col min="1538" max="1538" width="5.42578125" style="219" customWidth="1"/>
    <col min="1539" max="1539" width="5.7109375" style="219" customWidth="1"/>
    <col min="1540" max="1540" width="9" style="219" customWidth="1"/>
    <col min="1541" max="1541" width="7.42578125" style="219" customWidth="1"/>
    <col min="1542" max="1542" width="7.7109375" style="219" customWidth="1"/>
    <col min="1543" max="1544" width="7.5703125" style="219" customWidth="1"/>
    <col min="1545" max="1545" width="7.42578125" style="219" customWidth="1"/>
    <col min="1546" max="1546" width="7.85546875" style="219" customWidth="1"/>
    <col min="1547" max="1792" width="9.140625" style="219"/>
    <col min="1793" max="1793" width="13.5703125" style="219" customWidth="1"/>
    <col min="1794" max="1794" width="5.42578125" style="219" customWidth="1"/>
    <col min="1795" max="1795" width="5.7109375" style="219" customWidth="1"/>
    <col min="1796" max="1796" width="9" style="219" customWidth="1"/>
    <col min="1797" max="1797" width="7.42578125" style="219" customWidth="1"/>
    <col min="1798" max="1798" width="7.7109375" style="219" customWidth="1"/>
    <col min="1799" max="1800" width="7.5703125" style="219" customWidth="1"/>
    <col min="1801" max="1801" width="7.42578125" style="219" customWidth="1"/>
    <col min="1802" max="1802" width="7.85546875" style="219" customWidth="1"/>
    <col min="1803" max="2048" width="9.140625" style="219"/>
    <col min="2049" max="2049" width="13.5703125" style="219" customWidth="1"/>
    <col min="2050" max="2050" width="5.42578125" style="219" customWidth="1"/>
    <col min="2051" max="2051" width="5.7109375" style="219" customWidth="1"/>
    <col min="2052" max="2052" width="9" style="219" customWidth="1"/>
    <col min="2053" max="2053" width="7.42578125" style="219" customWidth="1"/>
    <col min="2054" max="2054" width="7.7109375" style="219" customWidth="1"/>
    <col min="2055" max="2056" width="7.5703125" style="219" customWidth="1"/>
    <col min="2057" max="2057" width="7.42578125" style="219" customWidth="1"/>
    <col min="2058" max="2058" width="7.85546875" style="219" customWidth="1"/>
    <col min="2059" max="2304" width="9.140625" style="219"/>
    <col min="2305" max="2305" width="13.5703125" style="219" customWidth="1"/>
    <col min="2306" max="2306" width="5.42578125" style="219" customWidth="1"/>
    <col min="2307" max="2307" width="5.7109375" style="219" customWidth="1"/>
    <col min="2308" max="2308" width="9" style="219" customWidth="1"/>
    <col min="2309" max="2309" width="7.42578125" style="219" customWidth="1"/>
    <col min="2310" max="2310" width="7.7109375" style="219" customWidth="1"/>
    <col min="2311" max="2312" width="7.5703125" style="219" customWidth="1"/>
    <col min="2313" max="2313" width="7.42578125" style="219" customWidth="1"/>
    <col min="2314" max="2314" width="7.85546875" style="219" customWidth="1"/>
    <col min="2315" max="2560" width="9.140625" style="219"/>
    <col min="2561" max="2561" width="13.5703125" style="219" customWidth="1"/>
    <col min="2562" max="2562" width="5.42578125" style="219" customWidth="1"/>
    <col min="2563" max="2563" width="5.7109375" style="219" customWidth="1"/>
    <col min="2564" max="2564" width="9" style="219" customWidth="1"/>
    <col min="2565" max="2565" width="7.42578125" style="219" customWidth="1"/>
    <col min="2566" max="2566" width="7.7109375" style="219" customWidth="1"/>
    <col min="2567" max="2568" width="7.5703125" style="219" customWidth="1"/>
    <col min="2569" max="2569" width="7.42578125" style="219" customWidth="1"/>
    <col min="2570" max="2570" width="7.85546875" style="219" customWidth="1"/>
    <col min="2571" max="2816" width="9.140625" style="219"/>
    <col min="2817" max="2817" width="13.5703125" style="219" customWidth="1"/>
    <col min="2818" max="2818" width="5.42578125" style="219" customWidth="1"/>
    <col min="2819" max="2819" width="5.7109375" style="219" customWidth="1"/>
    <col min="2820" max="2820" width="9" style="219" customWidth="1"/>
    <col min="2821" max="2821" width="7.42578125" style="219" customWidth="1"/>
    <col min="2822" max="2822" width="7.7109375" style="219" customWidth="1"/>
    <col min="2823" max="2824" width="7.5703125" style="219" customWidth="1"/>
    <col min="2825" max="2825" width="7.42578125" style="219" customWidth="1"/>
    <col min="2826" max="2826" width="7.85546875" style="219" customWidth="1"/>
    <col min="2827" max="3072" width="9.140625" style="219"/>
    <col min="3073" max="3073" width="13.5703125" style="219" customWidth="1"/>
    <col min="3074" max="3074" width="5.42578125" style="219" customWidth="1"/>
    <col min="3075" max="3075" width="5.7109375" style="219" customWidth="1"/>
    <col min="3076" max="3076" width="9" style="219" customWidth="1"/>
    <col min="3077" max="3077" width="7.42578125" style="219" customWidth="1"/>
    <col min="3078" max="3078" width="7.7109375" style="219" customWidth="1"/>
    <col min="3079" max="3080" width="7.5703125" style="219" customWidth="1"/>
    <col min="3081" max="3081" width="7.42578125" style="219" customWidth="1"/>
    <col min="3082" max="3082" width="7.85546875" style="219" customWidth="1"/>
    <col min="3083" max="3328" width="9.140625" style="219"/>
    <col min="3329" max="3329" width="13.5703125" style="219" customWidth="1"/>
    <col min="3330" max="3330" width="5.42578125" style="219" customWidth="1"/>
    <col min="3331" max="3331" width="5.7109375" style="219" customWidth="1"/>
    <col min="3332" max="3332" width="9" style="219" customWidth="1"/>
    <col min="3333" max="3333" width="7.42578125" style="219" customWidth="1"/>
    <col min="3334" max="3334" width="7.7109375" style="219" customWidth="1"/>
    <col min="3335" max="3336" width="7.5703125" style="219" customWidth="1"/>
    <col min="3337" max="3337" width="7.42578125" style="219" customWidth="1"/>
    <col min="3338" max="3338" width="7.85546875" style="219" customWidth="1"/>
    <col min="3339" max="3584" width="9.140625" style="219"/>
    <col min="3585" max="3585" width="13.5703125" style="219" customWidth="1"/>
    <col min="3586" max="3586" width="5.42578125" style="219" customWidth="1"/>
    <col min="3587" max="3587" width="5.7109375" style="219" customWidth="1"/>
    <col min="3588" max="3588" width="9" style="219" customWidth="1"/>
    <col min="3589" max="3589" width="7.42578125" style="219" customWidth="1"/>
    <col min="3590" max="3590" width="7.7109375" style="219" customWidth="1"/>
    <col min="3591" max="3592" width="7.5703125" style="219" customWidth="1"/>
    <col min="3593" max="3593" width="7.42578125" style="219" customWidth="1"/>
    <col min="3594" max="3594" width="7.85546875" style="219" customWidth="1"/>
    <col min="3595" max="3840" width="9.140625" style="219"/>
    <col min="3841" max="3841" width="13.5703125" style="219" customWidth="1"/>
    <col min="3842" max="3842" width="5.42578125" style="219" customWidth="1"/>
    <col min="3843" max="3843" width="5.7109375" style="219" customWidth="1"/>
    <col min="3844" max="3844" width="9" style="219" customWidth="1"/>
    <col min="3845" max="3845" width="7.42578125" style="219" customWidth="1"/>
    <col min="3846" max="3846" width="7.7109375" style="219" customWidth="1"/>
    <col min="3847" max="3848" width="7.5703125" style="219" customWidth="1"/>
    <col min="3849" max="3849" width="7.42578125" style="219" customWidth="1"/>
    <col min="3850" max="3850" width="7.85546875" style="219" customWidth="1"/>
    <col min="3851" max="4096" width="9.140625" style="219"/>
    <col min="4097" max="4097" width="13.5703125" style="219" customWidth="1"/>
    <col min="4098" max="4098" width="5.42578125" style="219" customWidth="1"/>
    <col min="4099" max="4099" width="5.7109375" style="219" customWidth="1"/>
    <col min="4100" max="4100" width="9" style="219" customWidth="1"/>
    <col min="4101" max="4101" width="7.42578125" style="219" customWidth="1"/>
    <col min="4102" max="4102" width="7.7109375" style="219" customWidth="1"/>
    <col min="4103" max="4104" width="7.5703125" style="219" customWidth="1"/>
    <col min="4105" max="4105" width="7.42578125" style="219" customWidth="1"/>
    <col min="4106" max="4106" width="7.85546875" style="219" customWidth="1"/>
    <col min="4107" max="4352" width="9.140625" style="219"/>
    <col min="4353" max="4353" width="13.5703125" style="219" customWidth="1"/>
    <col min="4354" max="4354" width="5.42578125" style="219" customWidth="1"/>
    <col min="4355" max="4355" width="5.7109375" style="219" customWidth="1"/>
    <col min="4356" max="4356" width="9" style="219" customWidth="1"/>
    <col min="4357" max="4357" width="7.42578125" style="219" customWidth="1"/>
    <col min="4358" max="4358" width="7.7109375" style="219" customWidth="1"/>
    <col min="4359" max="4360" width="7.5703125" style="219" customWidth="1"/>
    <col min="4361" max="4361" width="7.42578125" style="219" customWidth="1"/>
    <col min="4362" max="4362" width="7.85546875" style="219" customWidth="1"/>
    <col min="4363" max="4608" width="9.140625" style="219"/>
    <col min="4609" max="4609" width="13.5703125" style="219" customWidth="1"/>
    <col min="4610" max="4610" width="5.42578125" style="219" customWidth="1"/>
    <col min="4611" max="4611" width="5.7109375" style="219" customWidth="1"/>
    <col min="4612" max="4612" width="9" style="219" customWidth="1"/>
    <col min="4613" max="4613" width="7.42578125" style="219" customWidth="1"/>
    <col min="4614" max="4614" width="7.7109375" style="219" customWidth="1"/>
    <col min="4615" max="4616" width="7.5703125" style="219" customWidth="1"/>
    <col min="4617" max="4617" width="7.42578125" style="219" customWidth="1"/>
    <col min="4618" max="4618" width="7.85546875" style="219" customWidth="1"/>
    <col min="4619" max="4864" width="9.140625" style="219"/>
    <col min="4865" max="4865" width="13.5703125" style="219" customWidth="1"/>
    <col min="4866" max="4866" width="5.42578125" style="219" customWidth="1"/>
    <col min="4867" max="4867" width="5.7109375" style="219" customWidth="1"/>
    <col min="4868" max="4868" width="9" style="219" customWidth="1"/>
    <col min="4869" max="4869" width="7.42578125" style="219" customWidth="1"/>
    <col min="4870" max="4870" width="7.7109375" style="219" customWidth="1"/>
    <col min="4871" max="4872" width="7.5703125" style="219" customWidth="1"/>
    <col min="4873" max="4873" width="7.42578125" style="219" customWidth="1"/>
    <col min="4874" max="4874" width="7.85546875" style="219" customWidth="1"/>
    <col min="4875" max="5120" width="9.140625" style="219"/>
    <col min="5121" max="5121" width="13.5703125" style="219" customWidth="1"/>
    <col min="5122" max="5122" width="5.42578125" style="219" customWidth="1"/>
    <col min="5123" max="5123" width="5.7109375" style="219" customWidth="1"/>
    <col min="5124" max="5124" width="9" style="219" customWidth="1"/>
    <col min="5125" max="5125" width="7.42578125" style="219" customWidth="1"/>
    <col min="5126" max="5126" width="7.7109375" style="219" customWidth="1"/>
    <col min="5127" max="5128" width="7.5703125" style="219" customWidth="1"/>
    <col min="5129" max="5129" width="7.42578125" style="219" customWidth="1"/>
    <col min="5130" max="5130" width="7.85546875" style="219" customWidth="1"/>
    <col min="5131" max="5376" width="9.140625" style="219"/>
    <col min="5377" max="5377" width="13.5703125" style="219" customWidth="1"/>
    <col min="5378" max="5378" width="5.42578125" style="219" customWidth="1"/>
    <col min="5379" max="5379" width="5.7109375" style="219" customWidth="1"/>
    <col min="5380" max="5380" width="9" style="219" customWidth="1"/>
    <col min="5381" max="5381" width="7.42578125" style="219" customWidth="1"/>
    <col min="5382" max="5382" width="7.7109375" style="219" customWidth="1"/>
    <col min="5383" max="5384" width="7.5703125" style="219" customWidth="1"/>
    <col min="5385" max="5385" width="7.42578125" style="219" customWidth="1"/>
    <col min="5386" max="5386" width="7.85546875" style="219" customWidth="1"/>
    <col min="5387" max="5632" width="9.140625" style="219"/>
    <col min="5633" max="5633" width="13.5703125" style="219" customWidth="1"/>
    <col min="5634" max="5634" width="5.42578125" style="219" customWidth="1"/>
    <col min="5635" max="5635" width="5.7109375" style="219" customWidth="1"/>
    <col min="5636" max="5636" width="9" style="219" customWidth="1"/>
    <col min="5637" max="5637" width="7.42578125" style="219" customWidth="1"/>
    <col min="5638" max="5638" width="7.7109375" style="219" customWidth="1"/>
    <col min="5639" max="5640" width="7.5703125" style="219" customWidth="1"/>
    <col min="5641" max="5641" width="7.42578125" style="219" customWidth="1"/>
    <col min="5642" max="5642" width="7.85546875" style="219" customWidth="1"/>
    <col min="5643" max="5888" width="9.140625" style="219"/>
    <col min="5889" max="5889" width="13.5703125" style="219" customWidth="1"/>
    <col min="5890" max="5890" width="5.42578125" style="219" customWidth="1"/>
    <col min="5891" max="5891" width="5.7109375" style="219" customWidth="1"/>
    <col min="5892" max="5892" width="9" style="219" customWidth="1"/>
    <col min="5893" max="5893" width="7.42578125" style="219" customWidth="1"/>
    <col min="5894" max="5894" width="7.7109375" style="219" customWidth="1"/>
    <col min="5895" max="5896" width="7.5703125" style="219" customWidth="1"/>
    <col min="5897" max="5897" width="7.42578125" style="219" customWidth="1"/>
    <col min="5898" max="5898" width="7.85546875" style="219" customWidth="1"/>
    <col min="5899" max="6144" width="9.140625" style="219"/>
    <col min="6145" max="6145" width="13.5703125" style="219" customWidth="1"/>
    <col min="6146" max="6146" width="5.42578125" style="219" customWidth="1"/>
    <col min="6147" max="6147" width="5.7109375" style="219" customWidth="1"/>
    <col min="6148" max="6148" width="9" style="219" customWidth="1"/>
    <col min="6149" max="6149" width="7.42578125" style="219" customWidth="1"/>
    <col min="6150" max="6150" width="7.7109375" style="219" customWidth="1"/>
    <col min="6151" max="6152" width="7.5703125" style="219" customWidth="1"/>
    <col min="6153" max="6153" width="7.42578125" style="219" customWidth="1"/>
    <col min="6154" max="6154" width="7.85546875" style="219" customWidth="1"/>
    <col min="6155" max="6400" width="9.140625" style="219"/>
    <col min="6401" max="6401" width="13.5703125" style="219" customWidth="1"/>
    <col min="6402" max="6402" width="5.42578125" style="219" customWidth="1"/>
    <col min="6403" max="6403" width="5.7109375" style="219" customWidth="1"/>
    <col min="6404" max="6404" width="9" style="219" customWidth="1"/>
    <col min="6405" max="6405" width="7.42578125" style="219" customWidth="1"/>
    <col min="6406" max="6406" width="7.7109375" style="219" customWidth="1"/>
    <col min="6407" max="6408" width="7.5703125" style="219" customWidth="1"/>
    <col min="6409" max="6409" width="7.42578125" style="219" customWidth="1"/>
    <col min="6410" max="6410" width="7.85546875" style="219" customWidth="1"/>
    <col min="6411" max="6656" width="9.140625" style="219"/>
    <col min="6657" max="6657" width="13.5703125" style="219" customWidth="1"/>
    <col min="6658" max="6658" width="5.42578125" style="219" customWidth="1"/>
    <col min="6659" max="6659" width="5.7109375" style="219" customWidth="1"/>
    <col min="6660" max="6660" width="9" style="219" customWidth="1"/>
    <col min="6661" max="6661" width="7.42578125" style="219" customWidth="1"/>
    <col min="6662" max="6662" width="7.7109375" style="219" customWidth="1"/>
    <col min="6663" max="6664" width="7.5703125" style="219" customWidth="1"/>
    <col min="6665" max="6665" width="7.42578125" style="219" customWidth="1"/>
    <col min="6666" max="6666" width="7.85546875" style="219" customWidth="1"/>
    <col min="6667" max="6912" width="9.140625" style="219"/>
    <col min="6913" max="6913" width="13.5703125" style="219" customWidth="1"/>
    <col min="6914" max="6914" width="5.42578125" style="219" customWidth="1"/>
    <col min="6915" max="6915" width="5.7109375" style="219" customWidth="1"/>
    <col min="6916" max="6916" width="9" style="219" customWidth="1"/>
    <col min="6917" max="6917" width="7.42578125" style="219" customWidth="1"/>
    <col min="6918" max="6918" width="7.7109375" style="219" customWidth="1"/>
    <col min="6919" max="6920" width="7.5703125" style="219" customWidth="1"/>
    <col min="6921" max="6921" width="7.42578125" style="219" customWidth="1"/>
    <col min="6922" max="6922" width="7.85546875" style="219" customWidth="1"/>
    <col min="6923" max="7168" width="9.140625" style="219"/>
    <col min="7169" max="7169" width="13.5703125" style="219" customWidth="1"/>
    <col min="7170" max="7170" width="5.42578125" style="219" customWidth="1"/>
    <col min="7171" max="7171" width="5.7109375" style="219" customWidth="1"/>
    <col min="7172" max="7172" width="9" style="219" customWidth="1"/>
    <col min="7173" max="7173" width="7.42578125" style="219" customWidth="1"/>
    <col min="7174" max="7174" width="7.7109375" style="219" customWidth="1"/>
    <col min="7175" max="7176" width="7.5703125" style="219" customWidth="1"/>
    <col min="7177" max="7177" width="7.42578125" style="219" customWidth="1"/>
    <col min="7178" max="7178" width="7.85546875" style="219" customWidth="1"/>
    <col min="7179" max="7424" width="9.140625" style="219"/>
    <col min="7425" max="7425" width="13.5703125" style="219" customWidth="1"/>
    <col min="7426" max="7426" width="5.42578125" style="219" customWidth="1"/>
    <col min="7427" max="7427" width="5.7109375" style="219" customWidth="1"/>
    <col min="7428" max="7428" width="9" style="219" customWidth="1"/>
    <col min="7429" max="7429" width="7.42578125" style="219" customWidth="1"/>
    <col min="7430" max="7430" width="7.7109375" style="219" customWidth="1"/>
    <col min="7431" max="7432" width="7.5703125" style="219" customWidth="1"/>
    <col min="7433" max="7433" width="7.42578125" style="219" customWidth="1"/>
    <col min="7434" max="7434" width="7.85546875" style="219" customWidth="1"/>
    <col min="7435" max="7680" width="9.140625" style="219"/>
    <col min="7681" max="7681" width="13.5703125" style="219" customWidth="1"/>
    <col min="7682" max="7682" width="5.42578125" style="219" customWidth="1"/>
    <col min="7683" max="7683" width="5.7109375" style="219" customWidth="1"/>
    <col min="7684" max="7684" width="9" style="219" customWidth="1"/>
    <col min="7685" max="7685" width="7.42578125" style="219" customWidth="1"/>
    <col min="7686" max="7686" width="7.7109375" style="219" customWidth="1"/>
    <col min="7687" max="7688" width="7.5703125" style="219" customWidth="1"/>
    <col min="7689" max="7689" width="7.42578125" style="219" customWidth="1"/>
    <col min="7690" max="7690" width="7.85546875" style="219" customWidth="1"/>
    <col min="7691" max="7936" width="9.140625" style="219"/>
    <col min="7937" max="7937" width="13.5703125" style="219" customWidth="1"/>
    <col min="7938" max="7938" width="5.42578125" style="219" customWidth="1"/>
    <col min="7939" max="7939" width="5.7109375" style="219" customWidth="1"/>
    <col min="7940" max="7940" width="9" style="219" customWidth="1"/>
    <col min="7941" max="7941" width="7.42578125" style="219" customWidth="1"/>
    <col min="7942" max="7942" width="7.7109375" style="219" customWidth="1"/>
    <col min="7943" max="7944" width="7.5703125" style="219" customWidth="1"/>
    <col min="7945" max="7945" width="7.42578125" style="219" customWidth="1"/>
    <col min="7946" max="7946" width="7.85546875" style="219" customWidth="1"/>
    <col min="7947" max="8192" width="9.140625" style="219"/>
    <col min="8193" max="8193" width="13.5703125" style="219" customWidth="1"/>
    <col min="8194" max="8194" width="5.42578125" style="219" customWidth="1"/>
    <col min="8195" max="8195" width="5.7109375" style="219" customWidth="1"/>
    <col min="8196" max="8196" width="9" style="219" customWidth="1"/>
    <col min="8197" max="8197" width="7.42578125" style="219" customWidth="1"/>
    <col min="8198" max="8198" width="7.7109375" style="219" customWidth="1"/>
    <col min="8199" max="8200" width="7.5703125" style="219" customWidth="1"/>
    <col min="8201" max="8201" width="7.42578125" style="219" customWidth="1"/>
    <col min="8202" max="8202" width="7.85546875" style="219" customWidth="1"/>
    <col min="8203" max="8448" width="9.140625" style="219"/>
    <col min="8449" max="8449" width="13.5703125" style="219" customWidth="1"/>
    <col min="8450" max="8450" width="5.42578125" style="219" customWidth="1"/>
    <col min="8451" max="8451" width="5.7109375" style="219" customWidth="1"/>
    <col min="8452" max="8452" width="9" style="219" customWidth="1"/>
    <col min="8453" max="8453" width="7.42578125" style="219" customWidth="1"/>
    <col min="8454" max="8454" width="7.7109375" style="219" customWidth="1"/>
    <col min="8455" max="8456" width="7.5703125" style="219" customWidth="1"/>
    <col min="8457" max="8457" width="7.42578125" style="219" customWidth="1"/>
    <col min="8458" max="8458" width="7.85546875" style="219" customWidth="1"/>
    <col min="8459" max="8704" width="9.140625" style="219"/>
    <col min="8705" max="8705" width="13.5703125" style="219" customWidth="1"/>
    <col min="8706" max="8706" width="5.42578125" style="219" customWidth="1"/>
    <col min="8707" max="8707" width="5.7109375" style="219" customWidth="1"/>
    <col min="8708" max="8708" width="9" style="219" customWidth="1"/>
    <col min="8709" max="8709" width="7.42578125" style="219" customWidth="1"/>
    <col min="8710" max="8710" width="7.7109375" style="219" customWidth="1"/>
    <col min="8711" max="8712" width="7.5703125" style="219" customWidth="1"/>
    <col min="8713" max="8713" width="7.42578125" style="219" customWidth="1"/>
    <col min="8714" max="8714" width="7.85546875" style="219" customWidth="1"/>
    <col min="8715" max="8960" width="9.140625" style="219"/>
    <col min="8961" max="8961" width="13.5703125" style="219" customWidth="1"/>
    <col min="8962" max="8962" width="5.42578125" style="219" customWidth="1"/>
    <col min="8963" max="8963" width="5.7109375" style="219" customWidth="1"/>
    <col min="8964" max="8964" width="9" style="219" customWidth="1"/>
    <col min="8965" max="8965" width="7.42578125" style="219" customWidth="1"/>
    <col min="8966" max="8966" width="7.7109375" style="219" customWidth="1"/>
    <col min="8967" max="8968" width="7.5703125" style="219" customWidth="1"/>
    <col min="8969" max="8969" width="7.42578125" style="219" customWidth="1"/>
    <col min="8970" max="8970" width="7.85546875" style="219" customWidth="1"/>
    <col min="8971" max="9216" width="9.140625" style="219"/>
    <col min="9217" max="9217" width="13.5703125" style="219" customWidth="1"/>
    <col min="9218" max="9218" width="5.42578125" style="219" customWidth="1"/>
    <col min="9219" max="9219" width="5.7109375" style="219" customWidth="1"/>
    <col min="9220" max="9220" width="9" style="219" customWidth="1"/>
    <col min="9221" max="9221" width="7.42578125" style="219" customWidth="1"/>
    <col min="9222" max="9222" width="7.7109375" style="219" customWidth="1"/>
    <col min="9223" max="9224" width="7.5703125" style="219" customWidth="1"/>
    <col min="9225" max="9225" width="7.42578125" style="219" customWidth="1"/>
    <col min="9226" max="9226" width="7.85546875" style="219" customWidth="1"/>
    <col min="9227" max="9472" width="9.140625" style="219"/>
    <col min="9473" max="9473" width="13.5703125" style="219" customWidth="1"/>
    <col min="9474" max="9474" width="5.42578125" style="219" customWidth="1"/>
    <col min="9475" max="9475" width="5.7109375" style="219" customWidth="1"/>
    <col min="9476" max="9476" width="9" style="219" customWidth="1"/>
    <col min="9477" max="9477" width="7.42578125" style="219" customWidth="1"/>
    <col min="9478" max="9478" width="7.7109375" style="219" customWidth="1"/>
    <col min="9479" max="9480" width="7.5703125" style="219" customWidth="1"/>
    <col min="9481" max="9481" width="7.42578125" style="219" customWidth="1"/>
    <col min="9482" max="9482" width="7.85546875" style="219" customWidth="1"/>
    <col min="9483" max="9728" width="9.140625" style="219"/>
    <col min="9729" max="9729" width="13.5703125" style="219" customWidth="1"/>
    <col min="9730" max="9730" width="5.42578125" style="219" customWidth="1"/>
    <col min="9731" max="9731" width="5.7109375" style="219" customWidth="1"/>
    <col min="9732" max="9732" width="9" style="219" customWidth="1"/>
    <col min="9733" max="9733" width="7.42578125" style="219" customWidth="1"/>
    <col min="9734" max="9734" width="7.7109375" style="219" customWidth="1"/>
    <col min="9735" max="9736" width="7.5703125" style="219" customWidth="1"/>
    <col min="9737" max="9737" width="7.42578125" style="219" customWidth="1"/>
    <col min="9738" max="9738" width="7.85546875" style="219" customWidth="1"/>
    <col min="9739" max="9984" width="9.140625" style="219"/>
    <col min="9985" max="9985" width="13.5703125" style="219" customWidth="1"/>
    <col min="9986" max="9986" width="5.42578125" style="219" customWidth="1"/>
    <col min="9987" max="9987" width="5.7109375" style="219" customWidth="1"/>
    <col min="9988" max="9988" width="9" style="219" customWidth="1"/>
    <col min="9989" max="9989" width="7.42578125" style="219" customWidth="1"/>
    <col min="9990" max="9990" width="7.7109375" style="219" customWidth="1"/>
    <col min="9991" max="9992" width="7.5703125" style="219" customWidth="1"/>
    <col min="9993" max="9993" width="7.42578125" style="219" customWidth="1"/>
    <col min="9994" max="9994" width="7.85546875" style="219" customWidth="1"/>
    <col min="9995" max="10240" width="9.140625" style="219"/>
    <col min="10241" max="10241" width="13.5703125" style="219" customWidth="1"/>
    <col min="10242" max="10242" width="5.42578125" style="219" customWidth="1"/>
    <col min="10243" max="10243" width="5.7109375" style="219" customWidth="1"/>
    <col min="10244" max="10244" width="9" style="219" customWidth="1"/>
    <col min="10245" max="10245" width="7.42578125" style="219" customWidth="1"/>
    <col min="10246" max="10246" width="7.7109375" style="219" customWidth="1"/>
    <col min="10247" max="10248" width="7.5703125" style="219" customWidth="1"/>
    <col min="10249" max="10249" width="7.42578125" style="219" customWidth="1"/>
    <col min="10250" max="10250" width="7.85546875" style="219" customWidth="1"/>
    <col min="10251" max="10496" width="9.140625" style="219"/>
    <col min="10497" max="10497" width="13.5703125" style="219" customWidth="1"/>
    <col min="10498" max="10498" width="5.42578125" style="219" customWidth="1"/>
    <col min="10499" max="10499" width="5.7109375" style="219" customWidth="1"/>
    <col min="10500" max="10500" width="9" style="219" customWidth="1"/>
    <col min="10501" max="10501" width="7.42578125" style="219" customWidth="1"/>
    <col min="10502" max="10502" width="7.7109375" style="219" customWidth="1"/>
    <col min="10503" max="10504" width="7.5703125" style="219" customWidth="1"/>
    <col min="10505" max="10505" width="7.42578125" style="219" customWidth="1"/>
    <col min="10506" max="10506" width="7.85546875" style="219" customWidth="1"/>
    <col min="10507" max="10752" width="9.140625" style="219"/>
    <col min="10753" max="10753" width="13.5703125" style="219" customWidth="1"/>
    <col min="10754" max="10754" width="5.42578125" style="219" customWidth="1"/>
    <col min="10755" max="10755" width="5.7109375" style="219" customWidth="1"/>
    <col min="10756" max="10756" width="9" style="219" customWidth="1"/>
    <col min="10757" max="10757" width="7.42578125" style="219" customWidth="1"/>
    <col min="10758" max="10758" width="7.7109375" style="219" customWidth="1"/>
    <col min="10759" max="10760" width="7.5703125" style="219" customWidth="1"/>
    <col min="10761" max="10761" width="7.42578125" style="219" customWidth="1"/>
    <col min="10762" max="10762" width="7.85546875" style="219" customWidth="1"/>
    <col min="10763" max="11008" width="9.140625" style="219"/>
    <col min="11009" max="11009" width="13.5703125" style="219" customWidth="1"/>
    <col min="11010" max="11010" width="5.42578125" style="219" customWidth="1"/>
    <col min="11011" max="11011" width="5.7109375" style="219" customWidth="1"/>
    <col min="11012" max="11012" width="9" style="219" customWidth="1"/>
    <col min="11013" max="11013" width="7.42578125" style="219" customWidth="1"/>
    <col min="11014" max="11014" width="7.7109375" style="219" customWidth="1"/>
    <col min="11015" max="11016" width="7.5703125" style="219" customWidth="1"/>
    <col min="11017" max="11017" width="7.42578125" style="219" customWidth="1"/>
    <col min="11018" max="11018" width="7.85546875" style="219" customWidth="1"/>
    <col min="11019" max="11264" width="9.140625" style="219"/>
    <col min="11265" max="11265" width="13.5703125" style="219" customWidth="1"/>
    <col min="11266" max="11266" width="5.42578125" style="219" customWidth="1"/>
    <col min="11267" max="11267" width="5.7109375" style="219" customWidth="1"/>
    <col min="11268" max="11268" width="9" style="219" customWidth="1"/>
    <col min="11269" max="11269" width="7.42578125" style="219" customWidth="1"/>
    <col min="11270" max="11270" width="7.7109375" style="219" customWidth="1"/>
    <col min="11271" max="11272" width="7.5703125" style="219" customWidth="1"/>
    <col min="11273" max="11273" width="7.42578125" style="219" customWidth="1"/>
    <col min="11274" max="11274" width="7.85546875" style="219" customWidth="1"/>
    <col min="11275" max="11520" width="9.140625" style="219"/>
    <col min="11521" max="11521" width="13.5703125" style="219" customWidth="1"/>
    <col min="11522" max="11522" width="5.42578125" style="219" customWidth="1"/>
    <col min="11523" max="11523" width="5.7109375" style="219" customWidth="1"/>
    <col min="11524" max="11524" width="9" style="219" customWidth="1"/>
    <col min="11525" max="11525" width="7.42578125" style="219" customWidth="1"/>
    <col min="11526" max="11526" width="7.7109375" style="219" customWidth="1"/>
    <col min="11527" max="11528" width="7.5703125" style="219" customWidth="1"/>
    <col min="11529" max="11529" width="7.42578125" style="219" customWidth="1"/>
    <col min="11530" max="11530" width="7.85546875" style="219" customWidth="1"/>
    <col min="11531" max="11776" width="9.140625" style="219"/>
    <col min="11777" max="11777" width="13.5703125" style="219" customWidth="1"/>
    <col min="11778" max="11778" width="5.42578125" style="219" customWidth="1"/>
    <col min="11779" max="11779" width="5.7109375" style="219" customWidth="1"/>
    <col min="11780" max="11780" width="9" style="219" customWidth="1"/>
    <col min="11781" max="11781" width="7.42578125" style="219" customWidth="1"/>
    <col min="11782" max="11782" width="7.7109375" style="219" customWidth="1"/>
    <col min="11783" max="11784" width="7.5703125" style="219" customWidth="1"/>
    <col min="11785" max="11785" width="7.42578125" style="219" customWidth="1"/>
    <col min="11786" max="11786" width="7.85546875" style="219" customWidth="1"/>
    <col min="11787" max="12032" width="9.140625" style="219"/>
    <col min="12033" max="12033" width="13.5703125" style="219" customWidth="1"/>
    <col min="12034" max="12034" width="5.42578125" style="219" customWidth="1"/>
    <col min="12035" max="12035" width="5.7109375" style="219" customWidth="1"/>
    <col min="12036" max="12036" width="9" style="219" customWidth="1"/>
    <col min="12037" max="12037" width="7.42578125" style="219" customWidth="1"/>
    <col min="12038" max="12038" width="7.7109375" style="219" customWidth="1"/>
    <col min="12039" max="12040" width="7.5703125" style="219" customWidth="1"/>
    <col min="12041" max="12041" width="7.42578125" style="219" customWidth="1"/>
    <col min="12042" max="12042" width="7.85546875" style="219" customWidth="1"/>
    <col min="12043" max="12288" width="9.140625" style="219"/>
    <col min="12289" max="12289" width="13.5703125" style="219" customWidth="1"/>
    <col min="12290" max="12290" width="5.42578125" style="219" customWidth="1"/>
    <col min="12291" max="12291" width="5.7109375" style="219" customWidth="1"/>
    <col min="12292" max="12292" width="9" style="219" customWidth="1"/>
    <col min="12293" max="12293" width="7.42578125" style="219" customWidth="1"/>
    <col min="12294" max="12294" width="7.7109375" style="219" customWidth="1"/>
    <col min="12295" max="12296" width="7.5703125" style="219" customWidth="1"/>
    <col min="12297" max="12297" width="7.42578125" style="219" customWidth="1"/>
    <col min="12298" max="12298" width="7.85546875" style="219" customWidth="1"/>
    <col min="12299" max="12544" width="9.140625" style="219"/>
    <col min="12545" max="12545" width="13.5703125" style="219" customWidth="1"/>
    <col min="12546" max="12546" width="5.42578125" style="219" customWidth="1"/>
    <col min="12547" max="12547" width="5.7109375" style="219" customWidth="1"/>
    <col min="12548" max="12548" width="9" style="219" customWidth="1"/>
    <col min="12549" max="12549" width="7.42578125" style="219" customWidth="1"/>
    <col min="12550" max="12550" width="7.7109375" style="219" customWidth="1"/>
    <col min="12551" max="12552" width="7.5703125" style="219" customWidth="1"/>
    <col min="12553" max="12553" width="7.42578125" style="219" customWidth="1"/>
    <col min="12554" max="12554" width="7.85546875" style="219" customWidth="1"/>
    <col min="12555" max="12800" width="9.140625" style="219"/>
    <col min="12801" max="12801" width="13.5703125" style="219" customWidth="1"/>
    <col min="12802" max="12802" width="5.42578125" style="219" customWidth="1"/>
    <col min="12803" max="12803" width="5.7109375" style="219" customWidth="1"/>
    <col min="12804" max="12804" width="9" style="219" customWidth="1"/>
    <col min="12805" max="12805" width="7.42578125" style="219" customWidth="1"/>
    <col min="12806" max="12806" width="7.7109375" style="219" customWidth="1"/>
    <col min="12807" max="12808" width="7.5703125" style="219" customWidth="1"/>
    <col min="12809" max="12809" width="7.42578125" style="219" customWidth="1"/>
    <col min="12810" max="12810" width="7.85546875" style="219" customWidth="1"/>
    <col min="12811" max="13056" width="9.140625" style="219"/>
    <col min="13057" max="13057" width="13.5703125" style="219" customWidth="1"/>
    <col min="13058" max="13058" width="5.42578125" style="219" customWidth="1"/>
    <col min="13059" max="13059" width="5.7109375" style="219" customWidth="1"/>
    <col min="13060" max="13060" width="9" style="219" customWidth="1"/>
    <col min="13061" max="13061" width="7.42578125" style="219" customWidth="1"/>
    <col min="13062" max="13062" width="7.7109375" style="219" customWidth="1"/>
    <col min="13063" max="13064" width="7.5703125" style="219" customWidth="1"/>
    <col min="13065" max="13065" width="7.42578125" style="219" customWidth="1"/>
    <col min="13066" max="13066" width="7.85546875" style="219" customWidth="1"/>
    <col min="13067" max="13312" width="9.140625" style="219"/>
    <col min="13313" max="13313" width="13.5703125" style="219" customWidth="1"/>
    <col min="13314" max="13314" width="5.42578125" style="219" customWidth="1"/>
    <col min="13315" max="13315" width="5.7109375" style="219" customWidth="1"/>
    <col min="13316" max="13316" width="9" style="219" customWidth="1"/>
    <col min="13317" max="13317" width="7.42578125" style="219" customWidth="1"/>
    <col min="13318" max="13318" width="7.7109375" style="219" customWidth="1"/>
    <col min="13319" max="13320" width="7.5703125" style="219" customWidth="1"/>
    <col min="13321" max="13321" width="7.42578125" style="219" customWidth="1"/>
    <col min="13322" max="13322" width="7.85546875" style="219" customWidth="1"/>
    <col min="13323" max="13568" width="9.140625" style="219"/>
    <col min="13569" max="13569" width="13.5703125" style="219" customWidth="1"/>
    <col min="13570" max="13570" width="5.42578125" style="219" customWidth="1"/>
    <col min="13571" max="13571" width="5.7109375" style="219" customWidth="1"/>
    <col min="13572" max="13572" width="9" style="219" customWidth="1"/>
    <col min="13573" max="13573" width="7.42578125" style="219" customWidth="1"/>
    <col min="13574" max="13574" width="7.7109375" style="219" customWidth="1"/>
    <col min="13575" max="13576" width="7.5703125" style="219" customWidth="1"/>
    <col min="13577" max="13577" width="7.42578125" style="219" customWidth="1"/>
    <col min="13578" max="13578" width="7.85546875" style="219" customWidth="1"/>
    <col min="13579" max="13824" width="9.140625" style="219"/>
    <col min="13825" max="13825" width="13.5703125" style="219" customWidth="1"/>
    <col min="13826" max="13826" width="5.42578125" style="219" customWidth="1"/>
    <col min="13827" max="13827" width="5.7109375" style="219" customWidth="1"/>
    <col min="13828" max="13828" width="9" style="219" customWidth="1"/>
    <col min="13829" max="13829" width="7.42578125" style="219" customWidth="1"/>
    <col min="13830" max="13830" width="7.7109375" style="219" customWidth="1"/>
    <col min="13831" max="13832" width="7.5703125" style="219" customWidth="1"/>
    <col min="13833" max="13833" width="7.42578125" style="219" customWidth="1"/>
    <col min="13834" max="13834" width="7.85546875" style="219" customWidth="1"/>
    <col min="13835" max="14080" width="9.140625" style="219"/>
    <col min="14081" max="14081" width="13.5703125" style="219" customWidth="1"/>
    <col min="14082" max="14082" width="5.42578125" style="219" customWidth="1"/>
    <col min="14083" max="14083" width="5.7109375" style="219" customWidth="1"/>
    <col min="14084" max="14084" width="9" style="219" customWidth="1"/>
    <col min="14085" max="14085" width="7.42578125" style="219" customWidth="1"/>
    <col min="14086" max="14086" width="7.7109375" style="219" customWidth="1"/>
    <col min="14087" max="14088" width="7.5703125" style="219" customWidth="1"/>
    <col min="14089" max="14089" width="7.42578125" style="219" customWidth="1"/>
    <col min="14090" max="14090" width="7.85546875" style="219" customWidth="1"/>
    <col min="14091" max="14336" width="9.140625" style="219"/>
    <col min="14337" max="14337" width="13.5703125" style="219" customWidth="1"/>
    <col min="14338" max="14338" width="5.42578125" style="219" customWidth="1"/>
    <col min="14339" max="14339" width="5.7109375" style="219" customWidth="1"/>
    <col min="14340" max="14340" width="9" style="219" customWidth="1"/>
    <col min="14341" max="14341" width="7.42578125" style="219" customWidth="1"/>
    <col min="14342" max="14342" width="7.7109375" style="219" customWidth="1"/>
    <col min="14343" max="14344" width="7.5703125" style="219" customWidth="1"/>
    <col min="14345" max="14345" width="7.42578125" style="219" customWidth="1"/>
    <col min="14346" max="14346" width="7.85546875" style="219" customWidth="1"/>
    <col min="14347" max="14592" width="9.140625" style="219"/>
    <col min="14593" max="14593" width="13.5703125" style="219" customWidth="1"/>
    <col min="14594" max="14594" width="5.42578125" style="219" customWidth="1"/>
    <col min="14595" max="14595" width="5.7109375" style="219" customWidth="1"/>
    <col min="14596" max="14596" width="9" style="219" customWidth="1"/>
    <col min="14597" max="14597" width="7.42578125" style="219" customWidth="1"/>
    <col min="14598" max="14598" width="7.7109375" style="219" customWidth="1"/>
    <col min="14599" max="14600" width="7.5703125" style="219" customWidth="1"/>
    <col min="14601" max="14601" width="7.42578125" style="219" customWidth="1"/>
    <col min="14602" max="14602" width="7.85546875" style="219" customWidth="1"/>
    <col min="14603" max="14848" width="9.140625" style="219"/>
    <col min="14849" max="14849" width="13.5703125" style="219" customWidth="1"/>
    <col min="14850" max="14850" width="5.42578125" style="219" customWidth="1"/>
    <col min="14851" max="14851" width="5.7109375" style="219" customWidth="1"/>
    <col min="14852" max="14852" width="9" style="219" customWidth="1"/>
    <col min="14853" max="14853" width="7.42578125" style="219" customWidth="1"/>
    <col min="14854" max="14854" width="7.7109375" style="219" customWidth="1"/>
    <col min="14855" max="14856" width="7.5703125" style="219" customWidth="1"/>
    <col min="14857" max="14857" width="7.42578125" style="219" customWidth="1"/>
    <col min="14858" max="14858" width="7.85546875" style="219" customWidth="1"/>
    <col min="14859" max="15104" width="9.140625" style="219"/>
    <col min="15105" max="15105" width="13.5703125" style="219" customWidth="1"/>
    <col min="15106" max="15106" width="5.42578125" style="219" customWidth="1"/>
    <col min="15107" max="15107" width="5.7109375" style="219" customWidth="1"/>
    <col min="15108" max="15108" width="9" style="219" customWidth="1"/>
    <col min="15109" max="15109" width="7.42578125" style="219" customWidth="1"/>
    <col min="15110" max="15110" width="7.7109375" style="219" customWidth="1"/>
    <col min="15111" max="15112" width="7.5703125" style="219" customWidth="1"/>
    <col min="15113" max="15113" width="7.42578125" style="219" customWidth="1"/>
    <col min="15114" max="15114" width="7.85546875" style="219" customWidth="1"/>
    <col min="15115" max="15360" width="9.140625" style="219"/>
    <col min="15361" max="15361" width="13.5703125" style="219" customWidth="1"/>
    <col min="15362" max="15362" width="5.42578125" style="219" customWidth="1"/>
    <col min="15363" max="15363" width="5.7109375" style="219" customWidth="1"/>
    <col min="15364" max="15364" width="9" style="219" customWidth="1"/>
    <col min="15365" max="15365" width="7.42578125" style="219" customWidth="1"/>
    <col min="15366" max="15366" width="7.7109375" style="219" customWidth="1"/>
    <col min="15367" max="15368" width="7.5703125" style="219" customWidth="1"/>
    <col min="15369" max="15369" width="7.42578125" style="219" customWidth="1"/>
    <col min="15370" max="15370" width="7.85546875" style="219" customWidth="1"/>
    <col min="15371" max="15616" width="9.140625" style="219"/>
    <col min="15617" max="15617" width="13.5703125" style="219" customWidth="1"/>
    <col min="15618" max="15618" width="5.42578125" style="219" customWidth="1"/>
    <col min="15619" max="15619" width="5.7109375" style="219" customWidth="1"/>
    <col min="15620" max="15620" width="9" style="219" customWidth="1"/>
    <col min="15621" max="15621" width="7.42578125" style="219" customWidth="1"/>
    <col min="15622" max="15622" width="7.7109375" style="219" customWidth="1"/>
    <col min="15623" max="15624" width="7.5703125" style="219" customWidth="1"/>
    <col min="15625" max="15625" width="7.42578125" style="219" customWidth="1"/>
    <col min="15626" max="15626" width="7.85546875" style="219" customWidth="1"/>
    <col min="15627" max="15872" width="9.140625" style="219"/>
    <col min="15873" max="15873" width="13.5703125" style="219" customWidth="1"/>
    <col min="15874" max="15874" width="5.42578125" style="219" customWidth="1"/>
    <col min="15875" max="15875" width="5.7109375" style="219" customWidth="1"/>
    <col min="15876" max="15876" width="9" style="219" customWidth="1"/>
    <col min="15877" max="15877" width="7.42578125" style="219" customWidth="1"/>
    <col min="15878" max="15878" width="7.7109375" style="219" customWidth="1"/>
    <col min="15879" max="15880" width="7.5703125" style="219" customWidth="1"/>
    <col min="15881" max="15881" width="7.42578125" style="219" customWidth="1"/>
    <col min="15882" max="15882" width="7.85546875" style="219" customWidth="1"/>
    <col min="15883" max="16128" width="9.140625" style="219"/>
    <col min="16129" max="16129" width="13.5703125" style="219" customWidth="1"/>
    <col min="16130" max="16130" width="5.42578125" style="219" customWidth="1"/>
    <col min="16131" max="16131" width="5.7109375" style="219" customWidth="1"/>
    <col min="16132" max="16132" width="9" style="219" customWidth="1"/>
    <col min="16133" max="16133" width="7.42578125" style="219" customWidth="1"/>
    <col min="16134" max="16134" width="7.7109375" style="219" customWidth="1"/>
    <col min="16135" max="16136" width="7.5703125" style="219" customWidth="1"/>
    <col min="16137" max="16137" width="7.42578125" style="219" customWidth="1"/>
    <col min="16138" max="16138" width="7.85546875" style="219" customWidth="1"/>
    <col min="16139" max="16384" width="9.140625" style="219"/>
  </cols>
  <sheetData>
    <row r="1" spans="1:20">
      <c r="A1" s="776" t="s">
        <v>312</v>
      </c>
      <c r="B1" s="776"/>
      <c r="C1" s="776"/>
      <c r="D1" s="776"/>
      <c r="E1" s="776"/>
      <c r="F1" s="776"/>
      <c r="G1" s="776"/>
      <c r="H1" s="776"/>
      <c r="I1" s="776"/>
      <c r="J1" s="776"/>
    </row>
    <row r="2" spans="1:20">
      <c r="A2" s="220"/>
      <c r="B2" s="220"/>
      <c r="C2" s="220"/>
      <c r="D2" s="221"/>
      <c r="E2" s="221"/>
      <c r="F2" s="221"/>
      <c r="G2" s="221"/>
      <c r="H2" s="221"/>
      <c r="I2" s="777">
        <v>42014</v>
      </c>
      <c r="J2" s="778"/>
    </row>
    <row r="3" spans="1:20">
      <c r="A3" s="779" t="s">
        <v>313</v>
      </c>
      <c r="B3" s="782" t="s">
        <v>280</v>
      </c>
      <c r="C3" s="782"/>
      <c r="D3" s="783" t="s">
        <v>314</v>
      </c>
      <c r="E3" s="786" t="s">
        <v>279</v>
      </c>
      <c r="F3" s="786"/>
      <c r="G3" s="786"/>
      <c r="H3" s="786"/>
      <c r="I3" s="786"/>
      <c r="J3" s="786"/>
    </row>
    <row r="4" spans="1:20">
      <c r="A4" s="780"/>
      <c r="B4" s="787" t="s">
        <v>315</v>
      </c>
      <c r="C4" s="787" t="s">
        <v>316</v>
      </c>
      <c r="D4" s="784"/>
      <c r="E4" s="772" t="s">
        <v>281</v>
      </c>
      <c r="F4" s="772" t="s">
        <v>282</v>
      </c>
      <c r="G4" s="772" t="s">
        <v>283</v>
      </c>
      <c r="H4" s="772" t="s">
        <v>284</v>
      </c>
      <c r="I4" s="772" t="s">
        <v>285</v>
      </c>
      <c r="J4" s="774" t="s">
        <v>286</v>
      </c>
    </row>
    <row r="5" spans="1:20">
      <c r="A5" s="781"/>
      <c r="B5" s="788"/>
      <c r="C5" s="788"/>
      <c r="D5" s="785"/>
      <c r="E5" s="773"/>
      <c r="F5" s="773"/>
      <c r="G5" s="773"/>
      <c r="H5" s="773"/>
      <c r="I5" s="773"/>
      <c r="J5" s="775"/>
    </row>
    <row r="6" spans="1:20" s="218" customFormat="1">
      <c r="A6" s="222" t="s">
        <v>289</v>
      </c>
      <c r="B6" s="223">
        <v>7</v>
      </c>
      <c r="C6" s="223">
        <v>56</v>
      </c>
      <c r="D6" s="224">
        <f>'[3]СХС-1'!C5</f>
        <v>236000</v>
      </c>
      <c r="E6" s="224">
        <v>34600</v>
      </c>
      <c r="F6" s="224">
        <v>34700</v>
      </c>
      <c r="G6" s="224">
        <v>4900</v>
      </c>
      <c r="H6" s="224">
        <v>61700</v>
      </c>
      <c r="I6" s="224">
        <v>7500</v>
      </c>
      <c r="J6" s="225">
        <f>D6-E6-F6-G6-H6-I6</f>
        <v>92600</v>
      </c>
    </row>
    <row r="7" spans="1:20" s="218" customFormat="1">
      <c r="A7" s="226" t="s">
        <v>290</v>
      </c>
      <c r="B7" s="227">
        <v>0</v>
      </c>
      <c r="C7" s="227">
        <v>41</v>
      </c>
      <c r="D7" s="225">
        <f>'[3]СХС-1'!C6</f>
        <v>192000</v>
      </c>
      <c r="E7" s="225">
        <v>33000</v>
      </c>
      <c r="F7" s="225">
        <v>10000</v>
      </c>
      <c r="G7" s="225">
        <v>8500</v>
      </c>
      <c r="H7" s="225">
        <v>8500</v>
      </c>
      <c r="I7" s="225">
        <v>12000</v>
      </c>
      <c r="J7" s="225">
        <f t="shared" ref="J7:J20" si="0">D7-E7-F7-G7-H7-I7</f>
        <v>120000</v>
      </c>
    </row>
    <row r="8" spans="1:20" s="218" customFormat="1">
      <c r="A8" s="226" t="s">
        <v>291</v>
      </c>
      <c r="B8" s="227">
        <v>5</v>
      </c>
      <c r="C8" s="227">
        <v>58</v>
      </c>
      <c r="D8" s="225">
        <f>'[3]СХС-1'!C7</f>
        <v>241000</v>
      </c>
      <c r="E8" s="225">
        <v>10000</v>
      </c>
      <c r="F8" s="225">
        <v>95000</v>
      </c>
      <c r="G8" s="225">
        <v>4500</v>
      </c>
      <c r="H8" s="225">
        <v>15000</v>
      </c>
      <c r="I8" s="225">
        <v>11000</v>
      </c>
      <c r="J8" s="225">
        <f t="shared" si="0"/>
        <v>105500</v>
      </c>
    </row>
    <row r="9" spans="1:20" s="218" customFormat="1">
      <c r="A9" s="226" t="s">
        <v>292</v>
      </c>
      <c r="B9" s="227">
        <v>2</v>
      </c>
      <c r="C9" s="227">
        <v>40</v>
      </c>
      <c r="D9" s="225">
        <f>'[3]СХС-1'!C8</f>
        <v>147000</v>
      </c>
      <c r="E9" s="225">
        <v>0</v>
      </c>
      <c r="F9" s="225">
        <v>10500</v>
      </c>
      <c r="G9" s="225">
        <v>6000</v>
      </c>
      <c r="H9" s="225">
        <v>67600</v>
      </c>
      <c r="I9" s="225">
        <v>17500</v>
      </c>
      <c r="J9" s="225">
        <f t="shared" si="0"/>
        <v>45400</v>
      </c>
    </row>
    <row r="10" spans="1:20" s="218" customFormat="1">
      <c r="A10" s="226" t="s">
        <v>293</v>
      </c>
      <c r="B10" s="227">
        <v>11</v>
      </c>
      <c r="C10" s="227">
        <v>20</v>
      </c>
      <c r="D10" s="225">
        <f>'[3]СХС-1'!C9</f>
        <v>184000</v>
      </c>
      <c r="E10" s="225">
        <v>18500</v>
      </c>
      <c r="F10" s="225">
        <v>0</v>
      </c>
      <c r="G10" s="225">
        <v>12000</v>
      </c>
      <c r="H10" s="225">
        <v>37000</v>
      </c>
      <c r="I10" s="225">
        <v>0</v>
      </c>
      <c r="J10" s="225">
        <f t="shared" si="0"/>
        <v>116500</v>
      </c>
      <c r="O10" s="228"/>
      <c r="P10" s="228"/>
      <c r="Q10" s="228"/>
      <c r="R10" s="228"/>
      <c r="S10" s="228"/>
      <c r="T10" s="228"/>
    </row>
    <row r="11" spans="1:20" s="218" customFormat="1">
      <c r="A11" s="226" t="s">
        <v>294</v>
      </c>
      <c r="B11" s="227">
        <v>0</v>
      </c>
      <c r="C11" s="227">
        <v>53</v>
      </c>
      <c r="D11" s="225">
        <f>'[3]СХС-1'!C10</f>
        <v>185000</v>
      </c>
      <c r="E11" s="225">
        <v>12500</v>
      </c>
      <c r="F11" s="225">
        <v>97000</v>
      </c>
      <c r="G11" s="225">
        <v>25600</v>
      </c>
      <c r="H11" s="225">
        <v>15500</v>
      </c>
      <c r="I11" s="225">
        <v>0</v>
      </c>
      <c r="J11" s="225">
        <f t="shared" si="0"/>
        <v>34400</v>
      </c>
    </row>
    <row r="12" spans="1:20" s="218" customFormat="1">
      <c r="A12" s="226" t="s">
        <v>295</v>
      </c>
      <c r="B12" s="227">
        <v>67</v>
      </c>
      <c r="C12" s="227">
        <v>11</v>
      </c>
      <c r="D12" s="225">
        <f>'[3]СХС-1'!C11</f>
        <v>204000</v>
      </c>
      <c r="E12" s="225">
        <v>68000</v>
      </c>
      <c r="F12" s="225">
        <v>60300</v>
      </c>
      <c r="G12" s="225">
        <v>3000</v>
      </c>
      <c r="H12" s="225">
        <v>19500</v>
      </c>
      <c r="I12" s="225">
        <v>9800</v>
      </c>
      <c r="J12" s="225">
        <f t="shared" si="0"/>
        <v>43400</v>
      </c>
    </row>
    <row r="13" spans="1:20" s="218" customFormat="1">
      <c r="A13" s="226" t="s">
        <v>296</v>
      </c>
      <c r="B13" s="227">
        <v>38</v>
      </c>
      <c r="C13" s="227">
        <v>65</v>
      </c>
      <c r="D13" s="225">
        <f>'[3]СХС-1'!C12</f>
        <v>200000</v>
      </c>
      <c r="E13" s="225">
        <v>48500</v>
      </c>
      <c r="F13" s="225">
        <v>64500</v>
      </c>
      <c r="G13" s="225">
        <v>0</v>
      </c>
      <c r="H13" s="225">
        <v>0</v>
      </c>
      <c r="I13" s="225">
        <v>4000</v>
      </c>
      <c r="J13" s="225">
        <f t="shared" si="0"/>
        <v>83000</v>
      </c>
    </row>
    <row r="14" spans="1:20" s="218" customFormat="1">
      <c r="A14" s="226" t="s">
        <v>55</v>
      </c>
      <c r="B14" s="227">
        <v>34</v>
      </c>
      <c r="C14" s="227">
        <v>64</v>
      </c>
      <c r="D14" s="225">
        <f>'[3]СХС-1'!C13</f>
        <v>275500</v>
      </c>
      <c r="E14" s="225">
        <v>0</v>
      </c>
      <c r="F14" s="225">
        <v>4000</v>
      </c>
      <c r="G14" s="225">
        <v>2000</v>
      </c>
      <c r="H14" s="225">
        <v>55000</v>
      </c>
      <c r="I14" s="225">
        <v>16000</v>
      </c>
      <c r="J14" s="225">
        <f t="shared" si="0"/>
        <v>198500</v>
      </c>
    </row>
    <row r="15" spans="1:20" s="218" customFormat="1">
      <c r="A15" s="226" t="s">
        <v>297</v>
      </c>
      <c r="B15" s="227">
        <v>0</v>
      </c>
      <c r="C15" s="227">
        <v>71</v>
      </c>
      <c r="D15" s="225">
        <f>'[3]СХС-1'!C14</f>
        <v>196000</v>
      </c>
      <c r="E15" s="225">
        <v>5000</v>
      </c>
      <c r="F15" s="225">
        <v>76500</v>
      </c>
      <c r="G15" s="225">
        <v>14400</v>
      </c>
      <c r="H15" s="225">
        <v>46000</v>
      </c>
      <c r="I15" s="225">
        <v>13500</v>
      </c>
      <c r="J15" s="225">
        <f t="shared" si="0"/>
        <v>40600</v>
      </c>
    </row>
    <row r="16" spans="1:20" s="218" customFormat="1">
      <c r="A16" s="226" t="s">
        <v>298</v>
      </c>
      <c r="B16" s="227">
        <v>1</v>
      </c>
      <c r="C16" s="227">
        <v>61</v>
      </c>
      <c r="D16" s="225">
        <f>'[3]СХС-1'!C15</f>
        <v>174000</v>
      </c>
      <c r="E16" s="225">
        <v>18500</v>
      </c>
      <c r="F16" s="225">
        <v>15000</v>
      </c>
      <c r="G16" s="225">
        <v>26000</v>
      </c>
      <c r="H16" s="225">
        <v>32000</v>
      </c>
      <c r="I16" s="225">
        <v>15500</v>
      </c>
      <c r="J16" s="225">
        <f t="shared" si="0"/>
        <v>67000</v>
      </c>
    </row>
    <row r="17" spans="1:10" s="218" customFormat="1">
      <c r="A17" s="226" t="s">
        <v>299</v>
      </c>
      <c r="B17" s="227">
        <v>9</v>
      </c>
      <c r="C17" s="227">
        <v>63</v>
      </c>
      <c r="D17" s="225">
        <f>'[3]СХС-1'!C16</f>
        <v>199000</v>
      </c>
      <c r="E17" s="225">
        <v>7000</v>
      </c>
      <c r="F17" s="225">
        <v>55000</v>
      </c>
      <c r="G17" s="225">
        <v>30500</v>
      </c>
      <c r="H17" s="225">
        <v>39000</v>
      </c>
      <c r="I17" s="225">
        <v>16000</v>
      </c>
      <c r="J17" s="225">
        <f t="shared" si="0"/>
        <v>51500</v>
      </c>
    </row>
    <row r="18" spans="1:10" s="218" customFormat="1">
      <c r="A18" s="226" t="s">
        <v>300</v>
      </c>
      <c r="B18" s="227">
        <v>11</v>
      </c>
      <c r="C18" s="227">
        <v>51</v>
      </c>
      <c r="D18" s="225">
        <f>'[3]СХС-1'!C17</f>
        <v>276500</v>
      </c>
      <c r="E18" s="225">
        <v>18000</v>
      </c>
      <c r="F18" s="225">
        <v>92000</v>
      </c>
      <c r="G18" s="225">
        <v>21500</v>
      </c>
      <c r="H18" s="225">
        <v>20300</v>
      </c>
      <c r="I18" s="225">
        <v>50000</v>
      </c>
      <c r="J18" s="225">
        <f t="shared" si="0"/>
        <v>74700</v>
      </c>
    </row>
    <row r="19" spans="1:10" s="218" customFormat="1">
      <c r="A19" s="226" t="s">
        <v>301</v>
      </c>
      <c r="B19" s="227">
        <v>100</v>
      </c>
      <c r="C19" s="227">
        <v>171</v>
      </c>
      <c r="D19" s="225">
        <f>'[3]СХС-1'!C18</f>
        <v>1224000</v>
      </c>
      <c r="E19" s="225">
        <v>125500</v>
      </c>
      <c r="F19" s="225">
        <v>364700</v>
      </c>
      <c r="G19" s="225">
        <v>57600</v>
      </c>
      <c r="H19" s="225">
        <v>245700</v>
      </c>
      <c r="I19" s="225">
        <v>126500</v>
      </c>
      <c r="J19" s="225">
        <f t="shared" si="0"/>
        <v>304000</v>
      </c>
    </row>
    <row r="20" spans="1:10" s="218" customFormat="1">
      <c r="A20" s="226" t="s">
        <v>302</v>
      </c>
      <c r="B20" s="229">
        <v>12</v>
      </c>
      <c r="C20" s="229">
        <v>103</v>
      </c>
      <c r="D20" s="225">
        <f>'[3]СХС-1'!C19</f>
        <v>249000</v>
      </c>
      <c r="E20" s="230">
        <v>35400</v>
      </c>
      <c r="F20" s="230">
        <v>85800</v>
      </c>
      <c r="G20" s="230">
        <v>6000</v>
      </c>
      <c r="H20" s="230">
        <v>7500</v>
      </c>
      <c r="I20" s="230">
        <v>1500</v>
      </c>
      <c r="J20" s="225">
        <f t="shared" si="0"/>
        <v>112800</v>
      </c>
    </row>
    <row r="21" spans="1:10">
      <c r="A21" s="231" t="s">
        <v>303</v>
      </c>
      <c r="B21" s="232">
        <f>SUM(B6:B20)</f>
        <v>297</v>
      </c>
      <c r="C21" s="232">
        <f>SUM(C6:C20)</f>
        <v>928</v>
      </c>
      <c r="D21" s="233">
        <f t="shared" ref="D21:J21" si="1">SUM(D6:D20)</f>
        <v>4183000</v>
      </c>
      <c r="E21" s="233">
        <f t="shared" si="1"/>
        <v>434500</v>
      </c>
      <c r="F21" s="233">
        <f t="shared" si="1"/>
        <v>1065000</v>
      </c>
      <c r="G21" s="233">
        <f t="shared" si="1"/>
        <v>222500</v>
      </c>
      <c r="H21" s="233">
        <f t="shared" si="1"/>
        <v>670300</v>
      </c>
      <c r="I21" s="233">
        <f t="shared" si="1"/>
        <v>300800</v>
      </c>
      <c r="J21" s="233">
        <f t="shared" si="1"/>
        <v>1489900</v>
      </c>
    </row>
  </sheetData>
  <mergeCells count="14">
    <mergeCell ref="G4:G5"/>
    <mergeCell ref="H4:H5"/>
    <mergeCell ref="I4:I5"/>
    <mergeCell ref="J4:J5"/>
    <mergeCell ref="A1:J1"/>
    <mergeCell ref="I2:J2"/>
    <mergeCell ref="A3:A5"/>
    <mergeCell ref="B3:C3"/>
    <mergeCell ref="D3:D5"/>
    <mergeCell ref="E3:J3"/>
    <mergeCell ref="B4:B5"/>
    <mergeCell ref="C4:C5"/>
    <mergeCell ref="E4:E5"/>
    <mergeCell ref="F4:F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O16" sqref="O16"/>
    </sheetView>
  </sheetViews>
  <sheetFormatPr defaultRowHeight="12.75"/>
  <cols>
    <col min="1" max="1" width="8.5703125" style="89" customWidth="1"/>
    <col min="2" max="2" width="6.28515625" style="89" customWidth="1"/>
    <col min="3" max="3" width="4.7109375" style="89" customWidth="1"/>
    <col min="4" max="4" width="4.42578125" style="89" customWidth="1"/>
    <col min="5" max="5" width="7.140625" style="89" customWidth="1"/>
    <col min="6" max="6" width="8.28515625" style="89" customWidth="1"/>
    <col min="7" max="7" width="8.140625" style="89" customWidth="1"/>
    <col min="8" max="8" width="7.42578125" style="89" customWidth="1"/>
    <col min="9" max="9" width="6" style="89" customWidth="1"/>
    <col min="10" max="10" width="6.7109375" style="89" customWidth="1"/>
    <col min="11" max="11" width="5.7109375" style="89" customWidth="1"/>
    <col min="12" max="12" width="6.140625" style="89" customWidth="1"/>
    <col min="13" max="13" width="5.7109375" style="89" customWidth="1"/>
    <col min="14" max="14" width="7" style="89" customWidth="1"/>
    <col min="15" max="15" width="21.28515625" style="89" customWidth="1"/>
    <col min="16" max="16" width="9.140625" style="89"/>
    <col min="17" max="17" width="13.140625" style="89" customWidth="1"/>
    <col min="18" max="256" width="9.140625" style="89"/>
    <col min="257" max="257" width="8.5703125" style="89" customWidth="1"/>
    <col min="258" max="258" width="6.28515625" style="89" customWidth="1"/>
    <col min="259" max="259" width="4.7109375" style="89" customWidth="1"/>
    <col min="260" max="260" width="4.42578125" style="89" customWidth="1"/>
    <col min="261" max="261" width="7.140625" style="89" customWidth="1"/>
    <col min="262" max="262" width="8.28515625" style="89" customWidth="1"/>
    <col min="263" max="263" width="8.140625" style="89" customWidth="1"/>
    <col min="264" max="264" width="7.42578125" style="89" customWidth="1"/>
    <col min="265" max="265" width="6" style="89" customWidth="1"/>
    <col min="266" max="266" width="6.7109375" style="89" customWidth="1"/>
    <col min="267" max="267" width="5.7109375" style="89" customWidth="1"/>
    <col min="268" max="268" width="6.140625" style="89" customWidth="1"/>
    <col min="269" max="269" width="5.7109375" style="89" customWidth="1"/>
    <col min="270" max="270" width="7" style="89" customWidth="1"/>
    <col min="271" max="271" width="21.28515625" style="89" customWidth="1"/>
    <col min="272" max="272" width="9.140625" style="89"/>
    <col min="273" max="273" width="13.140625" style="89" customWidth="1"/>
    <col min="274" max="512" width="9.140625" style="89"/>
    <col min="513" max="513" width="8.5703125" style="89" customWidth="1"/>
    <col min="514" max="514" width="6.28515625" style="89" customWidth="1"/>
    <col min="515" max="515" width="4.7109375" style="89" customWidth="1"/>
    <col min="516" max="516" width="4.42578125" style="89" customWidth="1"/>
    <col min="517" max="517" width="7.140625" style="89" customWidth="1"/>
    <col min="518" max="518" width="8.28515625" style="89" customWidth="1"/>
    <col min="519" max="519" width="8.140625" style="89" customWidth="1"/>
    <col min="520" max="520" width="7.42578125" style="89" customWidth="1"/>
    <col min="521" max="521" width="6" style="89" customWidth="1"/>
    <col min="522" max="522" width="6.7109375" style="89" customWidth="1"/>
    <col min="523" max="523" width="5.7109375" style="89" customWidth="1"/>
    <col min="524" max="524" width="6.140625" style="89" customWidth="1"/>
    <col min="525" max="525" width="5.7109375" style="89" customWidth="1"/>
    <col min="526" max="526" width="7" style="89" customWidth="1"/>
    <col min="527" max="527" width="21.28515625" style="89" customWidth="1"/>
    <col min="528" max="528" width="9.140625" style="89"/>
    <col min="529" max="529" width="13.140625" style="89" customWidth="1"/>
    <col min="530" max="768" width="9.140625" style="89"/>
    <col min="769" max="769" width="8.5703125" style="89" customWidth="1"/>
    <col min="770" max="770" width="6.28515625" style="89" customWidth="1"/>
    <col min="771" max="771" width="4.7109375" style="89" customWidth="1"/>
    <col min="772" max="772" width="4.42578125" style="89" customWidth="1"/>
    <col min="773" max="773" width="7.140625" style="89" customWidth="1"/>
    <col min="774" max="774" width="8.28515625" style="89" customWidth="1"/>
    <col min="775" max="775" width="8.140625" style="89" customWidth="1"/>
    <col min="776" max="776" width="7.42578125" style="89" customWidth="1"/>
    <col min="777" max="777" width="6" style="89" customWidth="1"/>
    <col min="778" max="778" width="6.7109375" style="89" customWidth="1"/>
    <col min="779" max="779" width="5.7109375" style="89" customWidth="1"/>
    <col min="780" max="780" width="6.140625" style="89" customWidth="1"/>
    <col min="781" max="781" width="5.7109375" style="89" customWidth="1"/>
    <col min="782" max="782" width="7" style="89" customWidth="1"/>
    <col min="783" max="783" width="21.28515625" style="89" customWidth="1"/>
    <col min="784" max="784" width="9.140625" style="89"/>
    <col min="785" max="785" width="13.140625" style="89" customWidth="1"/>
    <col min="786" max="1024" width="9.140625" style="89"/>
    <col min="1025" max="1025" width="8.5703125" style="89" customWidth="1"/>
    <col min="1026" max="1026" width="6.28515625" style="89" customWidth="1"/>
    <col min="1027" max="1027" width="4.7109375" style="89" customWidth="1"/>
    <col min="1028" max="1028" width="4.42578125" style="89" customWidth="1"/>
    <col min="1029" max="1029" width="7.140625" style="89" customWidth="1"/>
    <col min="1030" max="1030" width="8.28515625" style="89" customWidth="1"/>
    <col min="1031" max="1031" width="8.140625" style="89" customWidth="1"/>
    <col min="1032" max="1032" width="7.42578125" style="89" customWidth="1"/>
    <col min="1033" max="1033" width="6" style="89" customWidth="1"/>
    <col min="1034" max="1034" width="6.7109375" style="89" customWidth="1"/>
    <col min="1035" max="1035" width="5.7109375" style="89" customWidth="1"/>
    <col min="1036" max="1036" width="6.140625" style="89" customWidth="1"/>
    <col min="1037" max="1037" width="5.7109375" style="89" customWidth="1"/>
    <col min="1038" max="1038" width="7" style="89" customWidth="1"/>
    <col min="1039" max="1039" width="21.28515625" style="89" customWidth="1"/>
    <col min="1040" max="1040" width="9.140625" style="89"/>
    <col min="1041" max="1041" width="13.140625" style="89" customWidth="1"/>
    <col min="1042" max="1280" width="9.140625" style="89"/>
    <col min="1281" max="1281" width="8.5703125" style="89" customWidth="1"/>
    <col min="1282" max="1282" width="6.28515625" style="89" customWidth="1"/>
    <col min="1283" max="1283" width="4.7109375" style="89" customWidth="1"/>
    <col min="1284" max="1284" width="4.42578125" style="89" customWidth="1"/>
    <col min="1285" max="1285" width="7.140625" style="89" customWidth="1"/>
    <col min="1286" max="1286" width="8.28515625" style="89" customWidth="1"/>
    <col min="1287" max="1287" width="8.140625" style="89" customWidth="1"/>
    <col min="1288" max="1288" width="7.42578125" style="89" customWidth="1"/>
    <col min="1289" max="1289" width="6" style="89" customWidth="1"/>
    <col min="1290" max="1290" width="6.7109375" style="89" customWidth="1"/>
    <col min="1291" max="1291" width="5.7109375" style="89" customWidth="1"/>
    <col min="1292" max="1292" width="6.140625" style="89" customWidth="1"/>
    <col min="1293" max="1293" width="5.7109375" style="89" customWidth="1"/>
    <col min="1294" max="1294" width="7" style="89" customWidth="1"/>
    <col min="1295" max="1295" width="21.28515625" style="89" customWidth="1"/>
    <col min="1296" max="1296" width="9.140625" style="89"/>
    <col min="1297" max="1297" width="13.140625" style="89" customWidth="1"/>
    <col min="1298" max="1536" width="9.140625" style="89"/>
    <col min="1537" max="1537" width="8.5703125" style="89" customWidth="1"/>
    <col min="1538" max="1538" width="6.28515625" style="89" customWidth="1"/>
    <col min="1539" max="1539" width="4.7109375" style="89" customWidth="1"/>
    <col min="1540" max="1540" width="4.42578125" style="89" customWidth="1"/>
    <col min="1541" max="1541" width="7.140625" style="89" customWidth="1"/>
    <col min="1542" max="1542" width="8.28515625" style="89" customWidth="1"/>
    <col min="1543" max="1543" width="8.140625" style="89" customWidth="1"/>
    <col min="1544" max="1544" width="7.42578125" style="89" customWidth="1"/>
    <col min="1545" max="1545" width="6" style="89" customWidth="1"/>
    <col min="1546" max="1546" width="6.7109375" style="89" customWidth="1"/>
    <col min="1547" max="1547" width="5.7109375" style="89" customWidth="1"/>
    <col min="1548" max="1548" width="6.140625" style="89" customWidth="1"/>
    <col min="1549" max="1549" width="5.7109375" style="89" customWidth="1"/>
    <col min="1550" max="1550" width="7" style="89" customWidth="1"/>
    <col min="1551" max="1551" width="21.28515625" style="89" customWidth="1"/>
    <col min="1552" max="1552" width="9.140625" style="89"/>
    <col min="1553" max="1553" width="13.140625" style="89" customWidth="1"/>
    <col min="1554" max="1792" width="9.140625" style="89"/>
    <col min="1793" max="1793" width="8.5703125" style="89" customWidth="1"/>
    <col min="1794" max="1794" width="6.28515625" style="89" customWidth="1"/>
    <col min="1795" max="1795" width="4.7109375" style="89" customWidth="1"/>
    <col min="1796" max="1796" width="4.42578125" style="89" customWidth="1"/>
    <col min="1797" max="1797" width="7.140625" style="89" customWidth="1"/>
    <col min="1798" max="1798" width="8.28515625" style="89" customWidth="1"/>
    <col min="1799" max="1799" width="8.140625" style="89" customWidth="1"/>
    <col min="1800" max="1800" width="7.42578125" style="89" customWidth="1"/>
    <col min="1801" max="1801" width="6" style="89" customWidth="1"/>
    <col min="1802" max="1802" width="6.7109375" style="89" customWidth="1"/>
    <col min="1803" max="1803" width="5.7109375" style="89" customWidth="1"/>
    <col min="1804" max="1804" width="6.140625" style="89" customWidth="1"/>
    <col min="1805" max="1805" width="5.7109375" style="89" customWidth="1"/>
    <col min="1806" max="1806" width="7" style="89" customWidth="1"/>
    <col min="1807" max="1807" width="21.28515625" style="89" customWidth="1"/>
    <col min="1808" max="1808" width="9.140625" style="89"/>
    <col min="1809" max="1809" width="13.140625" style="89" customWidth="1"/>
    <col min="1810" max="2048" width="9.140625" style="89"/>
    <col min="2049" max="2049" width="8.5703125" style="89" customWidth="1"/>
    <col min="2050" max="2050" width="6.28515625" style="89" customWidth="1"/>
    <col min="2051" max="2051" width="4.7109375" style="89" customWidth="1"/>
    <col min="2052" max="2052" width="4.42578125" style="89" customWidth="1"/>
    <col min="2053" max="2053" width="7.140625" style="89" customWidth="1"/>
    <col min="2054" max="2054" width="8.28515625" style="89" customWidth="1"/>
    <col min="2055" max="2055" width="8.140625" style="89" customWidth="1"/>
    <col min="2056" max="2056" width="7.42578125" style="89" customWidth="1"/>
    <col min="2057" max="2057" width="6" style="89" customWidth="1"/>
    <col min="2058" max="2058" width="6.7109375" style="89" customWidth="1"/>
    <col min="2059" max="2059" width="5.7109375" style="89" customWidth="1"/>
    <col min="2060" max="2060" width="6.140625" style="89" customWidth="1"/>
    <col min="2061" max="2061" width="5.7109375" style="89" customWidth="1"/>
    <col min="2062" max="2062" width="7" style="89" customWidth="1"/>
    <col min="2063" max="2063" width="21.28515625" style="89" customWidth="1"/>
    <col min="2064" max="2064" width="9.140625" style="89"/>
    <col min="2065" max="2065" width="13.140625" style="89" customWidth="1"/>
    <col min="2066" max="2304" width="9.140625" style="89"/>
    <col min="2305" max="2305" width="8.5703125" style="89" customWidth="1"/>
    <col min="2306" max="2306" width="6.28515625" style="89" customWidth="1"/>
    <col min="2307" max="2307" width="4.7109375" style="89" customWidth="1"/>
    <col min="2308" max="2308" width="4.42578125" style="89" customWidth="1"/>
    <col min="2309" max="2309" width="7.140625" style="89" customWidth="1"/>
    <col min="2310" max="2310" width="8.28515625" style="89" customWidth="1"/>
    <col min="2311" max="2311" width="8.140625" style="89" customWidth="1"/>
    <col min="2312" max="2312" width="7.42578125" style="89" customWidth="1"/>
    <col min="2313" max="2313" width="6" style="89" customWidth="1"/>
    <col min="2314" max="2314" width="6.7109375" style="89" customWidth="1"/>
    <col min="2315" max="2315" width="5.7109375" style="89" customWidth="1"/>
    <col min="2316" max="2316" width="6.140625" style="89" customWidth="1"/>
    <col min="2317" max="2317" width="5.7109375" style="89" customWidth="1"/>
    <col min="2318" max="2318" width="7" style="89" customWidth="1"/>
    <col min="2319" max="2319" width="21.28515625" style="89" customWidth="1"/>
    <col min="2320" max="2320" width="9.140625" style="89"/>
    <col min="2321" max="2321" width="13.140625" style="89" customWidth="1"/>
    <col min="2322" max="2560" width="9.140625" style="89"/>
    <col min="2561" max="2561" width="8.5703125" style="89" customWidth="1"/>
    <col min="2562" max="2562" width="6.28515625" style="89" customWidth="1"/>
    <col min="2563" max="2563" width="4.7109375" style="89" customWidth="1"/>
    <col min="2564" max="2564" width="4.42578125" style="89" customWidth="1"/>
    <col min="2565" max="2565" width="7.140625" style="89" customWidth="1"/>
    <col min="2566" max="2566" width="8.28515625" style="89" customWidth="1"/>
    <col min="2567" max="2567" width="8.140625" style="89" customWidth="1"/>
    <col min="2568" max="2568" width="7.42578125" style="89" customWidth="1"/>
    <col min="2569" max="2569" width="6" style="89" customWidth="1"/>
    <col min="2570" max="2570" width="6.7109375" style="89" customWidth="1"/>
    <col min="2571" max="2571" width="5.7109375" style="89" customWidth="1"/>
    <col min="2572" max="2572" width="6.140625" style="89" customWidth="1"/>
    <col min="2573" max="2573" width="5.7109375" style="89" customWidth="1"/>
    <col min="2574" max="2574" width="7" style="89" customWidth="1"/>
    <col min="2575" max="2575" width="21.28515625" style="89" customWidth="1"/>
    <col min="2576" max="2576" width="9.140625" style="89"/>
    <col min="2577" max="2577" width="13.140625" style="89" customWidth="1"/>
    <col min="2578" max="2816" width="9.140625" style="89"/>
    <col min="2817" max="2817" width="8.5703125" style="89" customWidth="1"/>
    <col min="2818" max="2818" width="6.28515625" style="89" customWidth="1"/>
    <col min="2819" max="2819" width="4.7109375" style="89" customWidth="1"/>
    <col min="2820" max="2820" width="4.42578125" style="89" customWidth="1"/>
    <col min="2821" max="2821" width="7.140625" style="89" customWidth="1"/>
    <col min="2822" max="2822" width="8.28515625" style="89" customWidth="1"/>
    <col min="2823" max="2823" width="8.140625" style="89" customWidth="1"/>
    <col min="2824" max="2824" width="7.42578125" style="89" customWidth="1"/>
    <col min="2825" max="2825" width="6" style="89" customWidth="1"/>
    <col min="2826" max="2826" width="6.7109375" style="89" customWidth="1"/>
    <col min="2827" max="2827" width="5.7109375" style="89" customWidth="1"/>
    <col min="2828" max="2828" width="6.140625" style="89" customWidth="1"/>
    <col min="2829" max="2829" width="5.7109375" style="89" customWidth="1"/>
    <col min="2830" max="2830" width="7" style="89" customWidth="1"/>
    <col min="2831" max="2831" width="21.28515625" style="89" customWidth="1"/>
    <col min="2832" max="2832" width="9.140625" style="89"/>
    <col min="2833" max="2833" width="13.140625" style="89" customWidth="1"/>
    <col min="2834" max="3072" width="9.140625" style="89"/>
    <col min="3073" max="3073" width="8.5703125" style="89" customWidth="1"/>
    <col min="3074" max="3074" width="6.28515625" style="89" customWidth="1"/>
    <col min="3075" max="3075" width="4.7109375" style="89" customWidth="1"/>
    <col min="3076" max="3076" width="4.42578125" style="89" customWidth="1"/>
    <col min="3077" max="3077" width="7.140625" style="89" customWidth="1"/>
    <col min="3078" max="3078" width="8.28515625" style="89" customWidth="1"/>
    <col min="3079" max="3079" width="8.140625" style="89" customWidth="1"/>
    <col min="3080" max="3080" width="7.42578125" style="89" customWidth="1"/>
    <col min="3081" max="3081" width="6" style="89" customWidth="1"/>
    <col min="3082" max="3082" width="6.7109375" style="89" customWidth="1"/>
    <col min="3083" max="3083" width="5.7109375" style="89" customWidth="1"/>
    <col min="3084" max="3084" width="6.140625" style="89" customWidth="1"/>
    <col min="3085" max="3085" width="5.7109375" style="89" customWidth="1"/>
    <col min="3086" max="3086" width="7" style="89" customWidth="1"/>
    <col min="3087" max="3087" width="21.28515625" style="89" customWidth="1"/>
    <col min="3088" max="3088" width="9.140625" style="89"/>
    <col min="3089" max="3089" width="13.140625" style="89" customWidth="1"/>
    <col min="3090" max="3328" width="9.140625" style="89"/>
    <col min="3329" max="3329" width="8.5703125" style="89" customWidth="1"/>
    <col min="3330" max="3330" width="6.28515625" style="89" customWidth="1"/>
    <col min="3331" max="3331" width="4.7109375" style="89" customWidth="1"/>
    <col min="3332" max="3332" width="4.42578125" style="89" customWidth="1"/>
    <col min="3333" max="3333" width="7.140625" style="89" customWidth="1"/>
    <col min="3334" max="3334" width="8.28515625" style="89" customWidth="1"/>
    <col min="3335" max="3335" width="8.140625" style="89" customWidth="1"/>
    <col min="3336" max="3336" width="7.42578125" style="89" customWidth="1"/>
    <col min="3337" max="3337" width="6" style="89" customWidth="1"/>
    <col min="3338" max="3338" width="6.7109375" style="89" customWidth="1"/>
    <col min="3339" max="3339" width="5.7109375" style="89" customWidth="1"/>
    <col min="3340" max="3340" width="6.140625" style="89" customWidth="1"/>
    <col min="3341" max="3341" width="5.7109375" style="89" customWidth="1"/>
    <col min="3342" max="3342" width="7" style="89" customWidth="1"/>
    <col min="3343" max="3343" width="21.28515625" style="89" customWidth="1"/>
    <col min="3344" max="3344" width="9.140625" style="89"/>
    <col min="3345" max="3345" width="13.140625" style="89" customWidth="1"/>
    <col min="3346" max="3584" width="9.140625" style="89"/>
    <col min="3585" max="3585" width="8.5703125" style="89" customWidth="1"/>
    <col min="3586" max="3586" width="6.28515625" style="89" customWidth="1"/>
    <col min="3587" max="3587" width="4.7109375" style="89" customWidth="1"/>
    <col min="3588" max="3588" width="4.42578125" style="89" customWidth="1"/>
    <col min="3589" max="3589" width="7.140625" style="89" customWidth="1"/>
    <col min="3590" max="3590" width="8.28515625" style="89" customWidth="1"/>
    <col min="3591" max="3591" width="8.140625" style="89" customWidth="1"/>
    <col min="3592" max="3592" width="7.42578125" style="89" customWidth="1"/>
    <col min="3593" max="3593" width="6" style="89" customWidth="1"/>
    <col min="3594" max="3594" width="6.7109375" style="89" customWidth="1"/>
    <col min="3595" max="3595" width="5.7109375" style="89" customWidth="1"/>
    <col min="3596" max="3596" width="6.140625" style="89" customWidth="1"/>
    <col min="3597" max="3597" width="5.7109375" style="89" customWidth="1"/>
    <col min="3598" max="3598" width="7" style="89" customWidth="1"/>
    <col min="3599" max="3599" width="21.28515625" style="89" customWidth="1"/>
    <col min="3600" max="3600" width="9.140625" style="89"/>
    <col min="3601" max="3601" width="13.140625" style="89" customWidth="1"/>
    <col min="3602" max="3840" width="9.140625" style="89"/>
    <col min="3841" max="3841" width="8.5703125" style="89" customWidth="1"/>
    <col min="3842" max="3842" width="6.28515625" style="89" customWidth="1"/>
    <col min="3843" max="3843" width="4.7109375" style="89" customWidth="1"/>
    <col min="3844" max="3844" width="4.42578125" style="89" customWidth="1"/>
    <col min="3845" max="3845" width="7.140625" style="89" customWidth="1"/>
    <col min="3846" max="3846" width="8.28515625" style="89" customWidth="1"/>
    <col min="3847" max="3847" width="8.140625" style="89" customWidth="1"/>
    <col min="3848" max="3848" width="7.42578125" style="89" customWidth="1"/>
    <col min="3849" max="3849" width="6" style="89" customWidth="1"/>
    <col min="3850" max="3850" width="6.7109375" style="89" customWidth="1"/>
    <col min="3851" max="3851" width="5.7109375" style="89" customWidth="1"/>
    <col min="3852" max="3852" width="6.140625" style="89" customWidth="1"/>
    <col min="3853" max="3853" width="5.7109375" style="89" customWidth="1"/>
    <col min="3854" max="3854" width="7" style="89" customWidth="1"/>
    <col min="3855" max="3855" width="21.28515625" style="89" customWidth="1"/>
    <col min="3856" max="3856" width="9.140625" style="89"/>
    <col min="3857" max="3857" width="13.140625" style="89" customWidth="1"/>
    <col min="3858" max="4096" width="9.140625" style="89"/>
    <col min="4097" max="4097" width="8.5703125" style="89" customWidth="1"/>
    <col min="4098" max="4098" width="6.28515625" style="89" customWidth="1"/>
    <col min="4099" max="4099" width="4.7109375" style="89" customWidth="1"/>
    <col min="4100" max="4100" width="4.42578125" style="89" customWidth="1"/>
    <col min="4101" max="4101" width="7.140625" style="89" customWidth="1"/>
    <col min="4102" max="4102" width="8.28515625" style="89" customWidth="1"/>
    <col min="4103" max="4103" width="8.140625" style="89" customWidth="1"/>
    <col min="4104" max="4104" width="7.42578125" style="89" customWidth="1"/>
    <col min="4105" max="4105" width="6" style="89" customWidth="1"/>
    <col min="4106" max="4106" width="6.7109375" style="89" customWidth="1"/>
    <col min="4107" max="4107" width="5.7109375" style="89" customWidth="1"/>
    <col min="4108" max="4108" width="6.140625" style="89" customWidth="1"/>
    <col min="4109" max="4109" width="5.7109375" style="89" customWidth="1"/>
    <col min="4110" max="4110" width="7" style="89" customWidth="1"/>
    <col min="4111" max="4111" width="21.28515625" style="89" customWidth="1"/>
    <col min="4112" max="4112" width="9.140625" style="89"/>
    <col min="4113" max="4113" width="13.140625" style="89" customWidth="1"/>
    <col min="4114" max="4352" width="9.140625" style="89"/>
    <col min="4353" max="4353" width="8.5703125" style="89" customWidth="1"/>
    <col min="4354" max="4354" width="6.28515625" style="89" customWidth="1"/>
    <col min="4355" max="4355" width="4.7109375" style="89" customWidth="1"/>
    <col min="4356" max="4356" width="4.42578125" style="89" customWidth="1"/>
    <col min="4357" max="4357" width="7.140625" style="89" customWidth="1"/>
    <col min="4358" max="4358" width="8.28515625" style="89" customWidth="1"/>
    <col min="4359" max="4359" width="8.140625" style="89" customWidth="1"/>
    <col min="4360" max="4360" width="7.42578125" style="89" customWidth="1"/>
    <col min="4361" max="4361" width="6" style="89" customWidth="1"/>
    <col min="4362" max="4362" width="6.7109375" style="89" customWidth="1"/>
    <col min="4363" max="4363" width="5.7109375" style="89" customWidth="1"/>
    <col min="4364" max="4364" width="6.140625" style="89" customWidth="1"/>
    <col min="4365" max="4365" width="5.7109375" style="89" customWidth="1"/>
    <col min="4366" max="4366" width="7" style="89" customWidth="1"/>
    <col min="4367" max="4367" width="21.28515625" style="89" customWidth="1"/>
    <col min="4368" max="4368" width="9.140625" style="89"/>
    <col min="4369" max="4369" width="13.140625" style="89" customWidth="1"/>
    <col min="4370" max="4608" width="9.140625" style="89"/>
    <col min="4609" max="4609" width="8.5703125" style="89" customWidth="1"/>
    <col min="4610" max="4610" width="6.28515625" style="89" customWidth="1"/>
    <col min="4611" max="4611" width="4.7109375" style="89" customWidth="1"/>
    <col min="4612" max="4612" width="4.42578125" style="89" customWidth="1"/>
    <col min="4613" max="4613" width="7.140625" style="89" customWidth="1"/>
    <col min="4614" max="4614" width="8.28515625" style="89" customWidth="1"/>
    <col min="4615" max="4615" width="8.140625" style="89" customWidth="1"/>
    <col min="4616" max="4616" width="7.42578125" style="89" customWidth="1"/>
    <col min="4617" max="4617" width="6" style="89" customWidth="1"/>
    <col min="4618" max="4618" width="6.7109375" style="89" customWidth="1"/>
    <col min="4619" max="4619" width="5.7109375" style="89" customWidth="1"/>
    <col min="4620" max="4620" width="6.140625" style="89" customWidth="1"/>
    <col min="4621" max="4621" width="5.7109375" style="89" customWidth="1"/>
    <col min="4622" max="4622" width="7" style="89" customWidth="1"/>
    <col min="4623" max="4623" width="21.28515625" style="89" customWidth="1"/>
    <col min="4624" max="4624" width="9.140625" style="89"/>
    <col min="4625" max="4625" width="13.140625" style="89" customWidth="1"/>
    <col min="4626" max="4864" width="9.140625" style="89"/>
    <col min="4865" max="4865" width="8.5703125" style="89" customWidth="1"/>
    <col min="4866" max="4866" width="6.28515625" style="89" customWidth="1"/>
    <col min="4867" max="4867" width="4.7109375" style="89" customWidth="1"/>
    <col min="4868" max="4868" width="4.42578125" style="89" customWidth="1"/>
    <col min="4869" max="4869" width="7.140625" style="89" customWidth="1"/>
    <col min="4870" max="4870" width="8.28515625" style="89" customWidth="1"/>
    <col min="4871" max="4871" width="8.140625" style="89" customWidth="1"/>
    <col min="4872" max="4872" width="7.42578125" style="89" customWidth="1"/>
    <col min="4873" max="4873" width="6" style="89" customWidth="1"/>
    <col min="4874" max="4874" width="6.7109375" style="89" customWidth="1"/>
    <col min="4875" max="4875" width="5.7109375" style="89" customWidth="1"/>
    <col min="4876" max="4876" width="6.140625" style="89" customWidth="1"/>
    <col min="4877" max="4877" width="5.7109375" style="89" customWidth="1"/>
    <col min="4878" max="4878" width="7" style="89" customWidth="1"/>
    <col min="4879" max="4879" width="21.28515625" style="89" customWidth="1"/>
    <col min="4880" max="4880" width="9.140625" style="89"/>
    <col min="4881" max="4881" width="13.140625" style="89" customWidth="1"/>
    <col min="4882" max="5120" width="9.140625" style="89"/>
    <col min="5121" max="5121" width="8.5703125" style="89" customWidth="1"/>
    <col min="5122" max="5122" width="6.28515625" style="89" customWidth="1"/>
    <col min="5123" max="5123" width="4.7109375" style="89" customWidth="1"/>
    <col min="5124" max="5124" width="4.42578125" style="89" customWidth="1"/>
    <col min="5125" max="5125" width="7.140625" style="89" customWidth="1"/>
    <col min="5126" max="5126" width="8.28515625" style="89" customWidth="1"/>
    <col min="5127" max="5127" width="8.140625" style="89" customWidth="1"/>
    <col min="5128" max="5128" width="7.42578125" style="89" customWidth="1"/>
    <col min="5129" max="5129" width="6" style="89" customWidth="1"/>
    <col min="5130" max="5130" width="6.7109375" style="89" customWidth="1"/>
    <col min="5131" max="5131" width="5.7109375" style="89" customWidth="1"/>
    <col min="5132" max="5132" width="6.140625" style="89" customWidth="1"/>
    <col min="5133" max="5133" width="5.7109375" style="89" customWidth="1"/>
    <col min="5134" max="5134" width="7" style="89" customWidth="1"/>
    <col min="5135" max="5135" width="21.28515625" style="89" customWidth="1"/>
    <col min="5136" max="5136" width="9.140625" style="89"/>
    <col min="5137" max="5137" width="13.140625" style="89" customWidth="1"/>
    <col min="5138" max="5376" width="9.140625" style="89"/>
    <col min="5377" max="5377" width="8.5703125" style="89" customWidth="1"/>
    <col min="5378" max="5378" width="6.28515625" style="89" customWidth="1"/>
    <col min="5379" max="5379" width="4.7109375" style="89" customWidth="1"/>
    <col min="5380" max="5380" width="4.42578125" style="89" customWidth="1"/>
    <col min="5381" max="5381" width="7.140625" style="89" customWidth="1"/>
    <col min="5382" max="5382" width="8.28515625" style="89" customWidth="1"/>
    <col min="5383" max="5383" width="8.140625" style="89" customWidth="1"/>
    <col min="5384" max="5384" width="7.42578125" style="89" customWidth="1"/>
    <col min="5385" max="5385" width="6" style="89" customWidth="1"/>
    <col min="5386" max="5386" width="6.7109375" style="89" customWidth="1"/>
    <col min="5387" max="5387" width="5.7109375" style="89" customWidth="1"/>
    <col min="5388" max="5388" width="6.140625" style="89" customWidth="1"/>
    <col min="5389" max="5389" width="5.7109375" style="89" customWidth="1"/>
    <col min="5390" max="5390" width="7" style="89" customWidth="1"/>
    <col min="5391" max="5391" width="21.28515625" style="89" customWidth="1"/>
    <col min="5392" max="5392" width="9.140625" style="89"/>
    <col min="5393" max="5393" width="13.140625" style="89" customWidth="1"/>
    <col min="5394" max="5632" width="9.140625" style="89"/>
    <col min="5633" max="5633" width="8.5703125" style="89" customWidth="1"/>
    <col min="5634" max="5634" width="6.28515625" style="89" customWidth="1"/>
    <col min="5635" max="5635" width="4.7109375" style="89" customWidth="1"/>
    <col min="5636" max="5636" width="4.42578125" style="89" customWidth="1"/>
    <col min="5637" max="5637" width="7.140625" style="89" customWidth="1"/>
    <col min="5638" max="5638" width="8.28515625" style="89" customWidth="1"/>
    <col min="5639" max="5639" width="8.140625" style="89" customWidth="1"/>
    <col min="5640" max="5640" width="7.42578125" style="89" customWidth="1"/>
    <col min="5641" max="5641" width="6" style="89" customWidth="1"/>
    <col min="5642" max="5642" width="6.7109375" style="89" customWidth="1"/>
    <col min="5643" max="5643" width="5.7109375" style="89" customWidth="1"/>
    <col min="5644" max="5644" width="6.140625" style="89" customWidth="1"/>
    <col min="5645" max="5645" width="5.7109375" style="89" customWidth="1"/>
    <col min="5646" max="5646" width="7" style="89" customWidth="1"/>
    <col min="5647" max="5647" width="21.28515625" style="89" customWidth="1"/>
    <col min="5648" max="5648" width="9.140625" style="89"/>
    <col min="5649" max="5649" width="13.140625" style="89" customWidth="1"/>
    <col min="5650" max="5888" width="9.140625" style="89"/>
    <col min="5889" max="5889" width="8.5703125" style="89" customWidth="1"/>
    <col min="5890" max="5890" width="6.28515625" style="89" customWidth="1"/>
    <col min="5891" max="5891" width="4.7109375" style="89" customWidth="1"/>
    <col min="5892" max="5892" width="4.42578125" style="89" customWidth="1"/>
    <col min="5893" max="5893" width="7.140625" style="89" customWidth="1"/>
    <col min="5894" max="5894" width="8.28515625" style="89" customWidth="1"/>
    <col min="5895" max="5895" width="8.140625" style="89" customWidth="1"/>
    <col min="5896" max="5896" width="7.42578125" style="89" customWidth="1"/>
    <col min="5897" max="5897" width="6" style="89" customWidth="1"/>
    <col min="5898" max="5898" width="6.7109375" style="89" customWidth="1"/>
    <col min="5899" max="5899" width="5.7109375" style="89" customWidth="1"/>
    <col min="5900" max="5900" width="6.140625" style="89" customWidth="1"/>
    <col min="5901" max="5901" width="5.7109375" style="89" customWidth="1"/>
    <col min="5902" max="5902" width="7" style="89" customWidth="1"/>
    <col min="5903" max="5903" width="21.28515625" style="89" customWidth="1"/>
    <col min="5904" max="5904" width="9.140625" style="89"/>
    <col min="5905" max="5905" width="13.140625" style="89" customWidth="1"/>
    <col min="5906" max="6144" width="9.140625" style="89"/>
    <col min="6145" max="6145" width="8.5703125" style="89" customWidth="1"/>
    <col min="6146" max="6146" width="6.28515625" style="89" customWidth="1"/>
    <col min="6147" max="6147" width="4.7109375" style="89" customWidth="1"/>
    <col min="6148" max="6148" width="4.42578125" style="89" customWidth="1"/>
    <col min="6149" max="6149" width="7.140625" style="89" customWidth="1"/>
    <col min="6150" max="6150" width="8.28515625" style="89" customWidth="1"/>
    <col min="6151" max="6151" width="8.140625" style="89" customWidth="1"/>
    <col min="6152" max="6152" width="7.42578125" style="89" customWidth="1"/>
    <col min="6153" max="6153" width="6" style="89" customWidth="1"/>
    <col min="6154" max="6154" width="6.7109375" style="89" customWidth="1"/>
    <col min="6155" max="6155" width="5.7109375" style="89" customWidth="1"/>
    <col min="6156" max="6156" width="6.140625" style="89" customWidth="1"/>
    <col min="6157" max="6157" width="5.7109375" style="89" customWidth="1"/>
    <col min="6158" max="6158" width="7" style="89" customWidth="1"/>
    <col min="6159" max="6159" width="21.28515625" style="89" customWidth="1"/>
    <col min="6160" max="6160" width="9.140625" style="89"/>
    <col min="6161" max="6161" width="13.140625" style="89" customWidth="1"/>
    <col min="6162" max="6400" width="9.140625" style="89"/>
    <col min="6401" max="6401" width="8.5703125" style="89" customWidth="1"/>
    <col min="6402" max="6402" width="6.28515625" style="89" customWidth="1"/>
    <col min="6403" max="6403" width="4.7109375" style="89" customWidth="1"/>
    <col min="6404" max="6404" width="4.42578125" style="89" customWidth="1"/>
    <col min="6405" max="6405" width="7.140625" style="89" customWidth="1"/>
    <col min="6406" max="6406" width="8.28515625" style="89" customWidth="1"/>
    <col min="6407" max="6407" width="8.140625" style="89" customWidth="1"/>
    <col min="6408" max="6408" width="7.42578125" style="89" customWidth="1"/>
    <col min="6409" max="6409" width="6" style="89" customWidth="1"/>
    <col min="6410" max="6410" width="6.7109375" style="89" customWidth="1"/>
    <col min="6411" max="6411" width="5.7109375" style="89" customWidth="1"/>
    <col min="6412" max="6412" width="6.140625" style="89" customWidth="1"/>
    <col min="6413" max="6413" width="5.7109375" style="89" customWidth="1"/>
    <col min="6414" max="6414" width="7" style="89" customWidth="1"/>
    <col min="6415" max="6415" width="21.28515625" style="89" customWidth="1"/>
    <col min="6416" max="6416" width="9.140625" style="89"/>
    <col min="6417" max="6417" width="13.140625" style="89" customWidth="1"/>
    <col min="6418" max="6656" width="9.140625" style="89"/>
    <col min="6657" max="6657" width="8.5703125" style="89" customWidth="1"/>
    <col min="6658" max="6658" width="6.28515625" style="89" customWidth="1"/>
    <col min="6659" max="6659" width="4.7109375" style="89" customWidth="1"/>
    <col min="6660" max="6660" width="4.42578125" style="89" customWidth="1"/>
    <col min="6661" max="6661" width="7.140625" style="89" customWidth="1"/>
    <col min="6662" max="6662" width="8.28515625" style="89" customWidth="1"/>
    <col min="6663" max="6663" width="8.140625" style="89" customWidth="1"/>
    <col min="6664" max="6664" width="7.42578125" style="89" customWidth="1"/>
    <col min="6665" max="6665" width="6" style="89" customWidth="1"/>
    <col min="6666" max="6666" width="6.7109375" style="89" customWidth="1"/>
    <col min="6667" max="6667" width="5.7109375" style="89" customWidth="1"/>
    <col min="6668" max="6668" width="6.140625" style="89" customWidth="1"/>
    <col min="6669" max="6669" width="5.7109375" style="89" customWidth="1"/>
    <col min="6670" max="6670" width="7" style="89" customWidth="1"/>
    <col min="6671" max="6671" width="21.28515625" style="89" customWidth="1"/>
    <col min="6672" max="6672" width="9.140625" style="89"/>
    <col min="6673" max="6673" width="13.140625" style="89" customWidth="1"/>
    <col min="6674" max="6912" width="9.140625" style="89"/>
    <col min="6913" max="6913" width="8.5703125" style="89" customWidth="1"/>
    <col min="6914" max="6914" width="6.28515625" style="89" customWidth="1"/>
    <col min="6915" max="6915" width="4.7109375" style="89" customWidth="1"/>
    <col min="6916" max="6916" width="4.42578125" style="89" customWidth="1"/>
    <col min="6917" max="6917" width="7.140625" style="89" customWidth="1"/>
    <col min="6918" max="6918" width="8.28515625" style="89" customWidth="1"/>
    <col min="6919" max="6919" width="8.140625" style="89" customWidth="1"/>
    <col min="6920" max="6920" width="7.42578125" style="89" customWidth="1"/>
    <col min="6921" max="6921" width="6" style="89" customWidth="1"/>
    <col min="6922" max="6922" width="6.7109375" style="89" customWidth="1"/>
    <col min="6923" max="6923" width="5.7109375" style="89" customWidth="1"/>
    <col min="6924" max="6924" width="6.140625" style="89" customWidth="1"/>
    <col min="6925" max="6925" width="5.7109375" style="89" customWidth="1"/>
    <col min="6926" max="6926" width="7" style="89" customWidth="1"/>
    <col min="6927" max="6927" width="21.28515625" style="89" customWidth="1"/>
    <col min="6928" max="6928" width="9.140625" style="89"/>
    <col min="6929" max="6929" width="13.140625" style="89" customWidth="1"/>
    <col min="6930" max="7168" width="9.140625" style="89"/>
    <col min="7169" max="7169" width="8.5703125" style="89" customWidth="1"/>
    <col min="7170" max="7170" width="6.28515625" style="89" customWidth="1"/>
    <col min="7171" max="7171" width="4.7109375" style="89" customWidth="1"/>
    <col min="7172" max="7172" width="4.42578125" style="89" customWidth="1"/>
    <col min="7173" max="7173" width="7.140625" style="89" customWidth="1"/>
    <col min="7174" max="7174" width="8.28515625" style="89" customWidth="1"/>
    <col min="7175" max="7175" width="8.140625" style="89" customWidth="1"/>
    <col min="7176" max="7176" width="7.42578125" style="89" customWidth="1"/>
    <col min="7177" max="7177" width="6" style="89" customWidth="1"/>
    <col min="7178" max="7178" width="6.7109375" style="89" customWidth="1"/>
    <col min="7179" max="7179" width="5.7109375" style="89" customWidth="1"/>
    <col min="7180" max="7180" width="6.140625" style="89" customWidth="1"/>
    <col min="7181" max="7181" width="5.7109375" style="89" customWidth="1"/>
    <col min="7182" max="7182" width="7" style="89" customWidth="1"/>
    <col min="7183" max="7183" width="21.28515625" style="89" customWidth="1"/>
    <col min="7184" max="7184" width="9.140625" style="89"/>
    <col min="7185" max="7185" width="13.140625" style="89" customWidth="1"/>
    <col min="7186" max="7424" width="9.140625" style="89"/>
    <col min="7425" max="7425" width="8.5703125" style="89" customWidth="1"/>
    <col min="7426" max="7426" width="6.28515625" style="89" customWidth="1"/>
    <col min="7427" max="7427" width="4.7109375" style="89" customWidth="1"/>
    <col min="7428" max="7428" width="4.42578125" style="89" customWidth="1"/>
    <col min="7429" max="7429" width="7.140625" style="89" customWidth="1"/>
    <col min="7430" max="7430" width="8.28515625" style="89" customWidth="1"/>
    <col min="7431" max="7431" width="8.140625" style="89" customWidth="1"/>
    <col min="7432" max="7432" width="7.42578125" style="89" customWidth="1"/>
    <col min="7433" max="7433" width="6" style="89" customWidth="1"/>
    <col min="7434" max="7434" width="6.7109375" style="89" customWidth="1"/>
    <col min="7435" max="7435" width="5.7109375" style="89" customWidth="1"/>
    <col min="7436" max="7436" width="6.140625" style="89" customWidth="1"/>
    <col min="7437" max="7437" width="5.7109375" style="89" customWidth="1"/>
    <col min="7438" max="7438" width="7" style="89" customWidth="1"/>
    <col min="7439" max="7439" width="21.28515625" style="89" customWidth="1"/>
    <col min="7440" max="7440" width="9.140625" style="89"/>
    <col min="7441" max="7441" width="13.140625" style="89" customWidth="1"/>
    <col min="7442" max="7680" width="9.140625" style="89"/>
    <col min="7681" max="7681" width="8.5703125" style="89" customWidth="1"/>
    <col min="7682" max="7682" width="6.28515625" style="89" customWidth="1"/>
    <col min="7683" max="7683" width="4.7109375" style="89" customWidth="1"/>
    <col min="7684" max="7684" width="4.42578125" style="89" customWidth="1"/>
    <col min="7685" max="7685" width="7.140625" style="89" customWidth="1"/>
    <col min="7686" max="7686" width="8.28515625" style="89" customWidth="1"/>
    <col min="7687" max="7687" width="8.140625" style="89" customWidth="1"/>
    <col min="7688" max="7688" width="7.42578125" style="89" customWidth="1"/>
    <col min="7689" max="7689" width="6" style="89" customWidth="1"/>
    <col min="7690" max="7690" width="6.7109375" style="89" customWidth="1"/>
    <col min="7691" max="7691" width="5.7109375" style="89" customWidth="1"/>
    <col min="7692" max="7692" width="6.140625" style="89" customWidth="1"/>
    <col min="7693" max="7693" width="5.7109375" style="89" customWidth="1"/>
    <col min="7694" max="7694" width="7" style="89" customWidth="1"/>
    <col min="7695" max="7695" width="21.28515625" style="89" customWidth="1"/>
    <col min="7696" max="7696" width="9.140625" style="89"/>
    <col min="7697" max="7697" width="13.140625" style="89" customWidth="1"/>
    <col min="7698" max="7936" width="9.140625" style="89"/>
    <col min="7937" max="7937" width="8.5703125" style="89" customWidth="1"/>
    <col min="7938" max="7938" width="6.28515625" style="89" customWidth="1"/>
    <col min="7939" max="7939" width="4.7109375" style="89" customWidth="1"/>
    <col min="7940" max="7940" width="4.42578125" style="89" customWidth="1"/>
    <col min="7941" max="7941" width="7.140625" style="89" customWidth="1"/>
    <col min="7942" max="7942" width="8.28515625" style="89" customWidth="1"/>
    <col min="7943" max="7943" width="8.140625" style="89" customWidth="1"/>
    <col min="7944" max="7944" width="7.42578125" style="89" customWidth="1"/>
    <col min="7945" max="7945" width="6" style="89" customWidth="1"/>
    <col min="7946" max="7946" width="6.7109375" style="89" customWidth="1"/>
    <col min="7947" max="7947" width="5.7109375" style="89" customWidth="1"/>
    <col min="7948" max="7948" width="6.140625" style="89" customWidth="1"/>
    <col min="7949" max="7949" width="5.7109375" style="89" customWidth="1"/>
    <col min="7950" max="7950" width="7" style="89" customWidth="1"/>
    <col min="7951" max="7951" width="21.28515625" style="89" customWidth="1"/>
    <col min="7952" max="7952" width="9.140625" style="89"/>
    <col min="7953" max="7953" width="13.140625" style="89" customWidth="1"/>
    <col min="7954" max="8192" width="9.140625" style="89"/>
    <col min="8193" max="8193" width="8.5703125" style="89" customWidth="1"/>
    <col min="8194" max="8194" width="6.28515625" style="89" customWidth="1"/>
    <col min="8195" max="8195" width="4.7109375" style="89" customWidth="1"/>
    <col min="8196" max="8196" width="4.42578125" style="89" customWidth="1"/>
    <col min="8197" max="8197" width="7.140625" style="89" customWidth="1"/>
    <col min="8198" max="8198" width="8.28515625" style="89" customWidth="1"/>
    <col min="8199" max="8199" width="8.140625" style="89" customWidth="1"/>
    <col min="8200" max="8200" width="7.42578125" style="89" customWidth="1"/>
    <col min="8201" max="8201" width="6" style="89" customWidth="1"/>
    <col min="8202" max="8202" width="6.7109375" style="89" customWidth="1"/>
    <col min="8203" max="8203" width="5.7109375" style="89" customWidth="1"/>
    <col min="8204" max="8204" width="6.140625" style="89" customWidth="1"/>
    <col min="8205" max="8205" width="5.7109375" style="89" customWidth="1"/>
    <col min="8206" max="8206" width="7" style="89" customWidth="1"/>
    <col min="8207" max="8207" width="21.28515625" style="89" customWidth="1"/>
    <col min="8208" max="8208" width="9.140625" style="89"/>
    <col min="8209" max="8209" width="13.140625" style="89" customWidth="1"/>
    <col min="8210" max="8448" width="9.140625" style="89"/>
    <col min="8449" max="8449" width="8.5703125" style="89" customWidth="1"/>
    <col min="8450" max="8450" width="6.28515625" style="89" customWidth="1"/>
    <col min="8451" max="8451" width="4.7109375" style="89" customWidth="1"/>
    <col min="8452" max="8452" width="4.42578125" style="89" customWidth="1"/>
    <col min="8453" max="8453" width="7.140625" style="89" customWidth="1"/>
    <col min="8454" max="8454" width="8.28515625" style="89" customWidth="1"/>
    <col min="8455" max="8455" width="8.140625" style="89" customWidth="1"/>
    <col min="8456" max="8456" width="7.42578125" style="89" customWidth="1"/>
    <col min="8457" max="8457" width="6" style="89" customWidth="1"/>
    <col min="8458" max="8458" width="6.7109375" style="89" customWidth="1"/>
    <col min="8459" max="8459" width="5.7109375" style="89" customWidth="1"/>
    <col min="8460" max="8460" width="6.140625" style="89" customWidth="1"/>
    <col min="8461" max="8461" width="5.7109375" style="89" customWidth="1"/>
    <col min="8462" max="8462" width="7" style="89" customWidth="1"/>
    <col min="8463" max="8463" width="21.28515625" style="89" customWidth="1"/>
    <col min="8464" max="8464" width="9.140625" style="89"/>
    <col min="8465" max="8465" width="13.140625" style="89" customWidth="1"/>
    <col min="8466" max="8704" width="9.140625" style="89"/>
    <col min="8705" max="8705" width="8.5703125" style="89" customWidth="1"/>
    <col min="8706" max="8706" width="6.28515625" style="89" customWidth="1"/>
    <col min="8707" max="8707" width="4.7109375" style="89" customWidth="1"/>
    <col min="8708" max="8708" width="4.42578125" style="89" customWidth="1"/>
    <col min="8709" max="8709" width="7.140625" style="89" customWidth="1"/>
    <col min="8710" max="8710" width="8.28515625" style="89" customWidth="1"/>
    <col min="8711" max="8711" width="8.140625" style="89" customWidth="1"/>
    <col min="8712" max="8712" width="7.42578125" style="89" customWidth="1"/>
    <col min="8713" max="8713" width="6" style="89" customWidth="1"/>
    <col min="8714" max="8714" width="6.7109375" style="89" customWidth="1"/>
    <col min="8715" max="8715" width="5.7109375" style="89" customWidth="1"/>
    <col min="8716" max="8716" width="6.140625" style="89" customWidth="1"/>
    <col min="8717" max="8717" width="5.7109375" style="89" customWidth="1"/>
    <col min="8718" max="8718" width="7" style="89" customWidth="1"/>
    <col min="8719" max="8719" width="21.28515625" style="89" customWidth="1"/>
    <col min="8720" max="8720" width="9.140625" style="89"/>
    <col min="8721" max="8721" width="13.140625" style="89" customWidth="1"/>
    <col min="8722" max="8960" width="9.140625" style="89"/>
    <col min="8961" max="8961" width="8.5703125" style="89" customWidth="1"/>
    <col min="8962" max="8962" width="6.28515625" style="89" customWidth="1"/>
    <col min="8963" max="8963" width="4.7109375" style="89" customWidth="1"/>
    <col min="8964" max="8964" width="4.42578125" style="89" customWidth="1"/>
    <col min="8965" max="8965" width="7.140625" style="89" customWidth="1"/>
    <col min="8966" max="8966" width="8.28515625" style="89" customWidth="1"/>
    <col min="8967" max="8967" width="8.140625" style="89" customWidth="1"/>
    <col min="8968" max="8968" width="7.42578125" style="89" customWidth="1"/>
    <col min="8969" max="8969" width="6" style="89" customWidth="1"/>
    <col min="8970" max="8970" width="6.7109375" style="89" customWidth="1"/>
    <col min="8971" max="8971" width="5.7109375" style="89" customWidth="1"/>
    <col min="8972" max="8972" width="6.140625" style="89" customWidth="1"/>
    <col min="8973" max="8973" width="5.7109375" style="89" customWidth="1"/>
    <col min="8974" max="8974" width="7" style="89" customWidth="1"/>
    <col min="8975" max="8975" width="21.28515625" style="89" customWidth="1"/>
    <col min="8976" max="8976" width="9.140625" style="89"/>
    <col min="8977" max="8977" width="13.140625" style="89" customWidth="1"/>
    <col min="8978" max="9216" width="9.140625" style="89"/>
    <col min="9217" max="9217" width="8.5703125" style="89" customWidth="1"/>
    <col min="9218" max="9218" width="6.28515625" style="89" customWidth="1"/>
    <col min="9219" max="9219" width="4.7109375" style="89" customWidth="1"/>
    <col min="9220" max="9220" width="4.42578125" style="89" customWidth="1"/>
    <col min="9221" max="9221" width="7.140625" style="89" customWidth="1"/>
    <col min="9222" max="9222" width="8.28515625" style="89" customWidth="1"/>
    <col min="9223" max="9223" width="8.140625" style="89" customWidth="1"/>
    <col min="9224" max="9224" width="7.42578125" style="89" customWidth="1"/>
    <col min="9225" max="9225" width="6" style="89" customWidth="1"/>
    <col min="9226" max="9226" width="6.7109375" style="89" customWidth="1"/>
    <col min="9227" max="9227" width="5.7109375" style="89" customWidth="1"/>
    <col min="9228" max="9228" width="6.140625" style="89" customWidth="1"/>
    <col min="9229" max="9229" width="5.7109375" style="89" customWidth="1"/>
    <col min="9230" max="9230" width="7" style="89" customWidth="1"/>
    <col min="9231" max="9231" width="21.28515625" style="89" customWidth="1"/>
    <col min="9232" max="9232" width="9.140625" style="89"/>
    <col min="9233" max="9233" width="13.140625" style="89" customWidth="1"/>
    <col min="9234" max="9472" width="9.140625" style="89"/>
    <col min="9473" max="9473" width="8.5703125" style="89" customWidth="1"/>
    <col min="9474" max="9474" width="6.28515625" style="89" customWidth="1"/>
    <col min="9475" max="9475" width="4.7109375" style="89" customWidth="1"/>
    <col min="9476" max="9476" width="4.42578125" style="89" customWidth="1"/>
    <col min="9477" max="9477" width="7.140625" style="89" customWidth="1"/>
    <col min="9478" max="9478" width="8.28515625" style="89" customWidth="1"/>
    <col min="9479" max="9479" width="8.140625" style="89" customWidth="1"/>
    <col min="9480" max="9480" width="7.42578125" style="89" customWidth="1"/>
    <col min="9481" max="9481" width="6" style="89" customWidth="1"/>
    <col min="9482" max="9482" width="6.7109375" style="89" customWidth="1"/>
    <col min="9483" max="9483" width="5.7109375" style="89" customWidth="1"/>
    <col min="9484" max="9484" width="6.140625" style="89" customWidth="1"/>
    <col min="9485" max="9485" width="5.7109375" style="89" customWidth="1"/>
    <col min="9486" max="9486" width="7" style="89" customWidth="1"/>
    <col min="9487" max="9487" width="21.28515625" style="89" customWidth="1"/>
    <col min="9488" max="9488" width="9.140625" style="89"/>
    <col min="9489" max="9489" width="13.140625" style="89" customWidth="1"/>
    <col min="9490" max="9728" width="9.140625" style="89"/>
    <col min="9729" max="9729" width="8.5703125" style="89" customWidth="1"/>
    <col min="9730" max="9730" width="6.28515625" style="89" customWidth="1"/>
    <col min="9731" max="9731" width="4.7109375" style="89" customWidth="1"/>
    <col min="9732" max="9732" width="4.42578125" style="89" customWidth="1"/>
    <col min="9733" max="9733" width="7.140625" style="89" customWidth="1"/>
    <col min="9734" max="9734" width="8.28515625" style="89" customWidth="1"/>
    <col min="9735" max="9735" width="8.140625" style="89" customWidth="1"/>
    <col min="9736" max="9736" width="7.42578125" style="89" customWidth="1"/>
    <col min="9737" max="9737" width="6" style="89" customWidth="1"/>
    <col min="9738" max="9738" width="6.7109375" style="89" customWidth="1"/>
    <col min="9739" max="9739" width="5.7109375" style="89" customWidth="1"/>
    <col min="9740" max="9740" width="6.140625" style="89" customWidth="1"/>
    <col min="9741" max="9741" width="5.7109375" style="89" customWidth="1"/>
    <col min="9742" max="9742" width="7" style="89" customWidth="1"/>
    <col min="9743" max="9743" width="21.28515625" style="89" customWidth="1"/>
    <col min="9744" max="9744" width="9.140625" style="89"/>
    <col min="9745" max="9745" width="13.140625" style="89" customWidth="1"/>
    <col min="9746" max="9984" width="9.140625" style="89"/>
    <col min="9985" max="9985" width="8.5703125" style="89" customWidth="1"/>
    <col min="9986" max="9986" width="6.28515625" style="89" customWidth="1"/>
    <col min="9987" max="9987" width="4.7109375" style="89" customWidth="1"/>
    <col min="9988" max="9988" width="4.42578125" style="89" customWidth="1"/>
    <col min="9989" max="9989" width="7.140625" style="89" customWidth="1"/>
    <col min="9990" max="9990" width="8.28515625" style="89" customWidth="1"/>
    <col min="9991" max="9991" width="8.140625" style="89" customWidth="1"/>
    <col min="9992" max="9992" width="7.42578125" style="89" customWidth="1"/>
    <col min="9993" max="9993" width="6" style="89" customWidth="1"/>
    <col min="9994" max="9994" width="6.7109375" style="89" customWidth="1"/>
    <col min="9995" max="9995" width="5.7109375" style="89" customWidth="1"/>
    <col min="9996" max="9996" width="6.140625" style="89" customWidth="1"/>
    <col min="9997" max="9997" width="5.7109375" style="89" customWidth="1"/>
    <col min="9998" max="9998" width="7" style="89" customWidth="1"/>
    <col min="9999" max="9999" width="21.28515625" style="89" customWidth="1"/>
    <col min="10000" max="10000" width="9.140625" style="89"/>
    <col min="10001" max="10001" width="13.140625" style="89" customWidth="1"/>
    <col min="10002" max="10240" width="9.140625" style="89"/>
    <col min="10241" max="10241" width="8.5703125" style="89" customWidth="1"/>
    <col min="10242" max="10242" width="6.28515625" style="89" customWidth="1"/>
    <col min="10243" max="10243" width="4.7109375" style="89" customWidth="1"/>
    <col min="10244" max="10244" width="4.42578125" style="89" customWidth="1"/>
    <col min="10245" max="10245" width="7.140625" style="89" customWidth="1"/>
    <col min="10246" max="10246" width="8.28515625" style="89" customWidth="1"/>
    <col min="10247" max="10247" width="8.140625" style="89" customWidth="1"/>
    <col min="10248" max="10248" width="7.42578125" style="89" customWidth="1"/>
    <col min="10249" max="10249" width="6" style="89" customWidth="1"/>
    <col min="10250" max="10250" width="6.7109375" style="89" customWidth="1"/>
    <col min="10251" max="10251" width="5.7109375" style="89" customWidth="1"/>
    <col min="10252" max="10252" width="6.140625" style="89" customWidth="1"/>
    <col min="10253" max="10253" width="5.7109375" style="89" customWidth="1"/>
    <col min="10254" max="10254" width="7" style="89" customWidth="1"/>
    <col min="10255" max="10255" width="21.28515625" style="89" customWidth="1"/>
    <col min="10256" max="10256" width="9.140625" style="89"/>
    <col min="10257" max="10257" width="13.140625" style="89" customWidth="1"/>
    <col min="10258" max="10496" width="9.140625" style="89"/>
    <col min="10497" max="10497" width="8.5703125" style="89" customWidth="1"/>
    <col min="10498" max="10498" width="6.28515625" style="89" customWidth="1"/>
    <col min="10499" max="10499" width="4.7109375" style="89" customWidth="1"/>
    <col min="10500" max="10500" width="4.42578125" style="89" customWidth="1"/>
    <col min="10501" max="10501" width="7.140625" style="89" customWidth="1"/>
    <col min="10502" max="10502" width="8.28515625" style="89" customWidth="1"/>
    <col min="10503" max="10503" width="8.140625" style="89" customWidth="1"/>
    <col min="10504" max="10504" width="7.42578125" style="89" customWidth="1"/>
    <col min="10505" max="10505" width="6" style="89" customWidth="1"/>
    <col min="10506" max="10506" width="6.7109375" style="89" customWidth="1"/>
    <col min="10507" max="10507" width="5.7109375" style="89" customWidth="1"/>
    <col min="10508" max="10508" width="6.140625" style="89" customWidth="1"/>
    <col min="10509" max="10509" width="5.7109375" style="89" customWidth="1"/>
    <col min="10510" max="10510" width="7" style="89" customWidth="1"/>
    <col min="10511" max="10511" width="21.28515625" style="89" customWidth="1"/>
    <col min="10512" max="10512" width="9.140625" style="89"/>
    <col min="10513" max="10513" width="13.140625" style="89" customWidth="1"/>
    <col min="10514" max="10752" width="9.140625" style="89"/>
    <col min="10753" max="10753" width="8.5703125" style="89" customWidth="1"/>
    <col min="10754" max="10754" width="6.28515625" style="89" customWidth="1"/>
    <col min="10755" max="10755" width="4.7109375" style="89" customWidth="1"/>
    <col min="10756" max="10756" width="4.42578125" style="89" customWidth="1"/>
    <col min="10757" max="10757" width="7.140625" style="89" customWidth="1"/>
    <col min="10758" max="10758" width="8.28515625" style="89" customWidth="1"/>
    <col min="10759" max="10759" width="8.140625" style="89" customWidth="1"/>
    <col min="10760" max="10760" width="7.42578125" style="89" customWidth="1"/>
    <col min="10761" max="10761" width="6" style="89" customWidth="1"/>
    <col min="10762" max="10762" width="6.7109375" style="89" customWidth="1"/>
    <col min="10763" max="10763" width="5.7109375" style="89" customWidth="1"/>
    <col min="10764" max="10764" width="6.140625" style="89" customWidth="1"/>
    <col min="10765" max="10765" width="5.7109375" style="89" customWidth="1"/>
    <col min="10766" max="10766" width="7" style="89" customWidth="1"/>
    <col min="10767" max="10767" width="21.28515625" style="89" customWidth="1"/>
    <col min="10768" max="10768" width="9.140625" style="89"/>
    <col min="10769" max="10769" width="13.140625" style="89" customWidth="1"/>
    <col min="10770" max="11008" width="9.140625" style="89"/>
    <col min="11009" max="11009" width="8.5703125" style="89" customWidth="1"/>
    <col min="11010" max="11010" width="6.28515625" style="89" customWidth="1"/>
    <col min="11011" max="11011" width="4.7109375" style="89" customWidth="1"/>
    <col min="11012" max="11012" width="4.42578125" style="89" customWidth="1"/>
    <col min="11013" max="11013" width="7.140625" style="89" customWidth="1"/>
    <col min="11014" max="11014" width="8.28515625" style="89" customWidth="1"/>
    <col min="11015" max="11015" width="8.140625" style="89" customWidth="1"/>
    <col min="11016" max="11016" width="7.42578125" style="89" customWidth="1"/>
    <col min="11017" max="11017" width="6" style="89" customWidth="1"/>
    <col min="11018" max="11018" width="6.7109375" style="89" customWidth="1"/>
    <col min="11019" max="11019" width="5.7109375" style="89" customWidth="1"/>
    <col min="11020" max="11020" width="6.140625" style="89" customWidth="1"/>
    <col min="11021" max="11021" width="5.7109375" style="89" customWidth="1"/>
    <col min="11022" max="11022" width="7" style="89" customWidth="1"/>
    <col min="11023" max="11023" width="21.28515625" style="89" customWidth="1"/>
    <col min="11024" max="11024" width="9.140625" style="89"/>
    <col min="11025" max="11025" width="13.140625" style="89" customWidth="1"/>
    <col min="11026" max="11264" width="9.140625" style="89"/>
    <col min="11265" max="11265" width="8.5703125" style="89" customWidth="1"/>
    <col min="11266" max="11266" width="6.28515625" style="89" customWidth="1"/>
    <col min="11267" max="11267" width="4.7109375" style="89" customWidth="1"/>
    <col min="11268" max="11268" width="4.42578125" style="89" customWidth="1"/>
    <col min="11269" max="11269" width="7.140625" style="89" customWidth="1"/>
    <col min="11270" max="11270" width="8.28515625" style="89" customWidth="1"/>
    <col min="11271" max="11271" width="8.140625" style="89" customWidth="1"/>
    <col min="11272" max="11272" width="7.42578125" style="89" customWidth="1"/>
    <col min="11273" max="11273" width="6" style="89" customWidth="1"/>
    <col min="11274" max="11274" width="6.7109375" style="89" customWidth="1"/>
    <col min="11275" max="11275" width="5.7109375" style="89" customWidth="1"/>
    <col min="11276" max="11276" width="6.140625" style="89" customWidth="1"/>
    <col min="11277" max="11277" width="5.7109375" style="89" customWidth="1"/>
    <col min="11278" max="11278" width="7" style="89" customWidth="1"/>
    <col min="11279" max="11279" width="21.28515625" style="89" customWidth="1"/>
    <col min="11280" max="11280" width="9.140625" style="89"/>
    <col min="11281" max="11281" width="13.140625" style="89" customWidth="1"/>
    <col min="11282" max="11520" width="9.140625" style="89"/>
    <col min="11521" max="11521" width="8.5703125" style="89" customWidth="1"/>
    <col min="11522" max="11522" width="6.28515625" style="89" customWidth="1"/>
    <col min="11523" max="11523" width="4.7109375" style="89" customWidth="1"/>
    <col min="11524" max="11524" width="4.42578125" style="89" customWidth="1"/>
    <col min="11525" max="11525" width="7.140625" style="89" customWidth="1"/>
    <col min="11526" max="11526" width="8.28515625" style="89" customWidth="1"/>
    <col min="11527" max="11527" width="8.140625" style="89" customWidth="1"/>
    <col min="11528" max="11528" width="7.42578125" style="89" customWidth="1"/>
    <col min="11529" max="11529" width="6" style="89" customWidth="1"/>
    <col min="11530" max="11530" width="6.7109375" style="89" customWidth="1"/>
    <col min="11531" max="11531" width="5.7109375" style="89" customWidth="1"/>
    <col min="11532" max="11532" width="6.140625" style="89" customWidth="1"/>
    <col min="11533" max="11533" width="5.7109375" style="89" customWidth="1"/>
    <col min="11534" max="11534" width="7" style="89" customWidth="1"/>
    <col min="11535" max="11535" width="21.28515625" style="89" customWidth="1"/>
    <col min="11536" max="11536" width="9.140625" style="89"/>
    <col min="11537" max="11537" width="13.140625" style="89" customWidth="1"/>
    <col min="11538" max="11776" width="9.140625" style="89"/>
    <col min="11777" max="11777" width="8.5703125" style="89" customWidth="1"/>
    <col min="11778" max="11778" width="6.28515625" style="89" customWidth="1"/>
    <col min="11779" max="11779" width="4.7109375" style="89" customWidth="1"/>
    <col min="11780" max="11780" width="4.42578125" style="89" customWidth="1"/>
    <col min="11781" max="11781" width="7.140625" style="89" customWidth="1"/>
    <col min="11782" max="11782" width="8.28515625" style="89" customWidth="1"/>
    <col min="11783" max="11783" width="8.140625" style="89" customWidth="1"/>
    <col min="11784" max="11784" width="7.42578125" style="89" customWidth="1"/>
    <col min="11785" max="11785" width="6" style="89" customWidth="1"/>
    <col min="11786" max="11786" width="6.7109375" style="89" customWidth="1"/>
    <col min="11787" max="11787" width="5.7109375" style="89" customWidth="1"/>
    <col min="11788" max="11788" width="6.140625" style="89" customWidth="1"/>
    <col min="11789" max="11789" width="5.7109375" style="89" customWidth="1"/>
    <col min="11790" max="11790" width="7" style="89" customWidth="1"/>
    <col min="11791" max="11791" width="21.28515625" style="89" customWidth="1"/>
    <col min="11792" max="11792" width="9.140625" style="89"/>
    <col min="11793" max="11793" width="13.140625" style="89" customWidth="1"/>
    <col min="11794" max="12032" width="9.140625" style="89"/>
    <col min="12033" max="12033" width="8.5703125" style="89" customWidth="1"/>
    <col min="12034" max="12034" width="6.28515625" style="89" customWidth="1"/>
    <col min="12035" max="12035" width="4.7109375" style="89" customWidth="1"/>
    <col min="12036" max="12036" width="4.42578125" style="89" customWidth="1"/>
    <col min="12037" max="12037" width="7.140625" style="89" customWidth="1"/>
    <col min="12038" max="12038" width="8.28515625" style="89" customWidth="1"/>
    <col min="12039" max="12039" width="8.140625" style="89" customWidth="1"/>
    <col min="12040" max="12040" width="7.42578125" style="89" customWidth="1"/>
    <col min="12041" max="12041" width="6" style="89" customWidth="1"/>
    <col min="12042" max="12042" width="6.7109375" style="89" customWidth="1"/>
    <col min="12043" max="12043" width="5.7109375" style="89" customWidth="1"/>
    <col min="12044" max="12044" width="6.140625" style="89" customWidth="1"/>
    <col min="12045" max="12045" width="5.7109375" style="89" customWidth="1"/>
    <col min="12046" max="12046" width="7" style="89" customWidth="1"/>
    <col min="12047" max="12047" width="21.28515625" style="89" customWidth="1"/>
    <col min="12048" max="12048" width="9.140625" style="89"/>
    <col min="12049" max="12049" width="13.140625" style="89" customWidth="1"/>
    <col min="12050" max="12288" width="9.140625" style="89"/>
    <col min="12289" max="12289" width="8.5703125" style="89" customWidth="1"/>
    <col min="12290" max="12290" width="6.28515625" style="89" customWidth="1"/>
    <col min="12291" max="12291" width="4.7109375" style="89" customWidth="1"/>
    <col min="12292" max="12292" width="4.42578125" style="89" customWidth="1"/>
    <col min="12293" max="12293" width="7.140625" style="89" customWidth="1"/>
    <col min="12294" max="12294" width="8.28515625" style="89" customWidth="1"/>
    <col min="12295" max="12295" width="8.140625" style="89" customWidth="1"/>
    <col min="12296" max="12296" width="7.42578125" style="89" customWidth="1"/>
    <col min="12297" max="12297" width="6" style="89" customWidth="1"/>
    <col min="12298" max="12298" width="6.7109375" style="89" customWidth="1"/>
    <col min="12299" max="12299" width="5.7109375" style="89" customWidth="1"/>
    <col min="12300" max="12300" width="6.140625" style="89" customWidth="1"/>
    <col min="12301" max="12301" width="5.7109375" style="89" customWidth="1"/>
    <col min="12302" max="12302" width="7" style="89" customWidth="1"/>
    <col min="12303" max="12303" width="21.28515625" style="89" customWidth="1"/>
    <col min="12304" max="12304" width="9.140625" style="89"/>
    <col min="12305" max="12305" width="13.140625" style="89" customWidth="1"/>
    <col min="12306" max="12544" width="9.140625" style="89"/>
    <col min="12545" max="12545" width="8.5703125" style="89" customWidth="1"/>
    <col min="12546" max="12546" width="6.28515625" style="89" customWidth="1"/>
    <col min="12547" max="12547" width="4.7109375" style="89" customWidth="1"/>
    <col min="12548" max="12548" width="4.42578125" style="89" customWidth="1"/>
    <col min="12549" max="12549" width="7.140625" style="89" customWidth="1"/>
    <col min="12550" max="12550" width="8.28515625" style="89" customWidth="1"/>
    <col min="12551" max="12551" width="8.140625" style="89" customWidth="1"/>
    <col min="12552" max="12552" width="7.42578125" style="89" customWidth="1"/>
    <col min="12553" max="12553" width="6" style="89" customWidth="1"/>
    <col min="12554" max="12554" width="6.7109375" style="89" customWidth="1"/>
    <col min="12555" max="12555" width="5.7109375" style="89" customWidth="1"/>
    <col min="12556" max="12556" width="6.140625" style="89" customWidth="1"/>
    <col min="12557" max="12557" width="5.7109375" style="89" customWidth="1"/>
    <col min="12558" max="12558" width="7" style="89" customWidth="1"/>
    <col min="12559" max="12559" width="21.28515625" style="89" customWidth="1"/>
    <col min="12560" max="12560" width="9.140625" style="89"/>
    <col min="12561" max="12561" width="13.140625" style="89" customWidth="1"/>
    <col min="12562" max="12800" width="9.140625" style="89"/>
    <col min="12801" max="12801" width="8.5703125" style="89" customWidth="1"/>
    <col min="12802" max="12802" width="6.28515625" style="89" customWidth="1"/>
    <col min="12803" max="12803" width="4.7109375" style="89" customWidth="1"/>
    <col min="12804" max="12804" width="4.42578125" style="89" customWidth="1"/>
    <col min="12805" max="12805" width="7.140625" style="89" customWidth="1"/>
    <col min="12806" max="12806" width="8.28515625" style="89" customWidth="1"/>
    <col min="12807" max="12807" width="8.140625" style="89" customWidth="1"/>
    <col min="12808" max="12808" width="7.42578125" style="89" customWidth="1"/>
    <col min="12809" max="12809" width="6" style="89" customWidth="1"/>
    <col min="12810" max="12810" width="6.7109375" style="89" customWidth="1"/>
    <col min="12811" max="12811" width="5.7109375" style="89" customWidth="1"/>
    <col min="12812" max="12812" width="6.140625" style="89" customWidth="1"/>
    <col min="12813" max="12813" width="5.7109375" style="89" customWidth="1"/>
    <col min="12814" max="12814" width="7" style="89" customWidth="1"/>
    <col min="12815" max="12815" width="21.28515625" style="89" customWidth="1"/>
    <col min="12816" max="12816" width="9.140625" style="89"/>
    <col min="12817" max="12817" width="13.140625" style="89" customWidth="1"/>
    <col min="12818" max="13056" width="9.140625" style="89"/>
    <col min="13057" max="13057" width="8.5703125" style="89" customWidth="1"/>
    <col min="13058" max="13058" width="6.28515625" style="89" customWidth="1"/>
    <col min="13059" max="13059" width="4.7109375" style="89" customWidth="1"/>
    <col min="13060" max="13060" width="4.42578125" style="89" customWidth="1"/>
    <col min="13061" max="13061" width="7.140625" style="89" customWidth="1"/>
    <col min="13062" max="13062" width="8.28515625" style="89" customWidth="1"/>
    <col min="13063" max="13063" width="8.140625" style="89" customWidth="1"/>
    <col min="13064" max="13064" width="7.42578125" style="89" customWidth="1"/>
    <col min="13065" max="13065" width="6" style="89" customWidth="1"/>
    <col min="13066" max="13066" width="6.7109375" style="89" customWidth="1"/>
    <col min="13067" max="13067" width="5.7109375" style="89" customWidth="1"/>
    <col min="13068" max="13068" width="6.140625" style="89" customWidth="1"/>
    <col min="13069" max="13069" width="5.7109375" style="89" customWidth="1"/>
    <col min="13070" max="13070" width="7" style="89" customWidth="1"/>
    <col min="13071" max="13071" width="21.28515625" style="89" customWidth="1"/>
    <col min="13072" max="13072" width="9.140625" style="89"/>
    <col min="13073" max="13073" width="13.140625" style="89" customWidth="1"/>
    <col min="13074" max="13312" width="9.140625" style="89"/>
    <col min="13313" max="13313" width="8.5703125" style="89" customWidth="1"/>
    <col min="13314" max="13314" width="6.28515625" style="89" customWidth="1"/>
    <col min="13315" max="13315" width="4.7109375" style="89" customWidth="1"/>
    <col min="13316" max="13316" width="4.42578125" style="89" customWidth="1"/>
    <col min="13317" max="13317" width="7.140625" style="89" customWidth="1"/>
    <col min="13318" max="13318" width="8.28515625" style="89" customWidth="1"/>
    <col min="13319" max="13319" width="8.140625" style="89" customWidth="1"/>
    <col min="13320" max="13320" width="7.42578125" style="89" customWidth="1"/>
    <col min="13321" max="13321" width="6" style="89" customWidth="1"/>
    <col min="13322" max="13322" width="6.7109375" style="89" customWidth="1"/>
    <col min="13323" max="13323" width="5.7109375" style="89" customWidth="1"/>
    <col min="13324" max="13324" width="6.140625" style="89" customWidth="1"/>
    <col min="13325" max="13325" width="5.7109375" style="89" customWidth="1"/>
    <col min="13326" max="13326" width="7" style="89" customWidth="1"/>
    <col min="13327" max="13327" width="21.28515625" style="89" customWidth="1"/>
    <col min="13328" max="13328" width="9.140625" style="89"/>
    <col min="13329" max="13329" width="13.140625" style="89" customWidth="1"/>
    <col min="13330" max="13568" width="9.140625" style="89"/>
    <col min="13569" max="13569" width="8.5703125" style="89" customWidth="1"/>
    <col min="13570" max="13570" width="6.28515625" style="89" customWidth="1"/>
    <col min="13571" max="13571" width="4.7109375" style="89" customWidth="1"/>
    <col min="13572" max="13572" width="4.42578125" style="89" customWidth="1"/>
    <col min="13573" max="13573" width="7.140625" style="89" customWidth="1"/>
    <col min="13574" max="13574" width="8.28515625" style="89" customWidth="1"/>
    <col min="13575" max="13575" width="8.140625" style="89" customWidth="1"/>
    <col min="13576" max="13576" width="7.42578125" style="89" customWidth="1"/>
    <col min="13577" max="13577" width="6" style="89" customWidth="1"/>
    <col min="13578" max="13578" width="6.7109375" style="89" customWidth="1"/>
    <col min="13579" max="13579" width="5.7109375" style="89" customWidth="1"/>
    <col min="13580" max="13580" width="6.140625" style="89" customWidth="1"/>
    <col min="13581" max="13581" width="5.7109375" style="89" customWidth="1"/>
    <col min="13582" max="13582" width="7" style="89" customWidth="1"/>
    <col min="13583" max="13583" width="21.28515625" style="89" customWidth="1"/>
    <col min="13584" max="13584" width="9.140625" style="89"/>
    <col min="13585" max="13585" width="13.140625" style="89" customWidth="1"/>
    <col min="13586" max="13824" width="9.140625" style="89"/>
    <col min="13825" max="13825" width="8.5703125" style="89" customWidth="1"/>
    <col min="13826" max="13826" width="6.28515625" style="89" customWidth="1"/>
    <col min="13827" max="13827" width="4.7109375" style="89" customWidth="1"/>
    <col min="13828" max="13828" width="4.42578125" style="89" customWidth="1"/>
    <col min="13829" max="13829" width="7.140625" style="89" customWidth="1"/>
    <col min="13830" max="13830" width="8.28515625" style="89" customWidth="1"/>
    <col min="13831" max="13831" width="8.140625" style="89" customWidth="1"/>
    <col min="13832" max="13832" width="7.42578125" style="89" customWidth="1"/>
    <col min="13833" max="13833" width="6" style="89" customWidth="1"/>
    <col min="13834" max="13834" width="6.7109375" style="89" customWidth="1"/>
    <col min="13835" max="13835" width="5.7109375" style="89" customWidth="1"/>
    <col min="13836" max="13836" width="6.140625" style="89" customWidth="1"/>
    <col min="13837" max="13837" width="5.7109375" style="89" customWidth="1"/>
    <col min="13838" max="13838" width="7" style="89" customWidth="1"/>
    <col min="13839" max="13839" width="21.28515625" style="89" customWidth="1"/>
    <col min="13840" max="13840" width="9.140625" style="89"/>
    <col min="13841" max="13841" width="13.140625" style="89" customWidth="1"/>
    <col min="13842" max="14080" width="9.140625" style="89"/>
    <col min="14081" max="14081" width="8.5703125" style="89" customWidth="1"/>
    <col min="14082" max="14082" width="6.28515625" style="89" customWidth="1"/>
    <col min="14083" max="14083" width="4.7109375" style="89" customWidth="1"/>
    <col min="14084" max="14084" width="4.42578125" style="89" customWidth="1"/>
    <col min="14085" max="14085" width="7.140625" style="89" customWidth="1"/>
    <col min="14086" max="14086" width="8.28515625" style="89" customWidth="1"/>
    <col min="14087" max="14087" width="8.140625" style="89" customWidth="1"/>
    <col min="14088" max="14088" width="7.42578125" style="89" customWidth="1"/>
    <col min="14089" max="14089" width="6" style="89" customWidth="1"/>
    <col min="14090" max="14090" width="6.7109375" style="89" customWidth="1"/>
    <col min="14091" max="14091" width="5.7109375" style="89" customWidth="1"/>
    <col min="14092" max="14092" width="6.140625" style="89" customWidth="1"/>
    <col min="14093" max="14093" width="5.7109375" style="89" customWidth="1"/>
    <col min="14094" max="14094" width="7" style="89" customWidth="1"/>
    <col min="14095" max="14095" width="21.28515625" style="89" customWidth="1"/>
    <col min="14096" max="14096" width="9.140625" style="89"/>
    <col min="14097" max="14097" width="13.140625" style="89" customWidth="1"/>
    <col min="14098" max="14336" width="9.140625" style="89"/>
    <col min="14337" max="14337" width="8.5703125" style="89" customWidth="1"/>
    <col min="14338" max="14338" width="6.28515625" style="89" customWidth="1"/>
    <col min="14339" max="14339" width="4.7109375" style="89" customWidth="1"/>
    <col min="14340" max="14340" width="4.42578125" style="89" customWidth="1"/>
    <col min="14341" max="14341" width="7.140625" style="89" customWidth="1"/>
    <col min="14342" max="14342" width="8.28515625" style="89" customWidth="1"/>
    <col min="14343" max="14343" width="8.140625" style="89" customWidth="1"/>
    <col min="14344" max="14344" width="7.42578125" style="89" customWidth="1"/>
    <col min="14345" max="14345" width="6" style="89" customWidth="1"/>
    <col min="14346" max="14346" width="6.7109375" style="89" customWidth="1"/>
    <col min="14347" max="14347" width="5.7109375" style="89" customWidth="1"/>
    <col min="14348" max="14348" width="6.140625" style="89" customWidth="1"/>
    <col min="14349" max="14349" width="5.7109375" style="89" customWidth="1"/>
    <col min="14350" max="14350" width="7" style="89" customWidth="1"/>
    <col min="14351" max="14351" width="21.28515625" style="89" customWidth="1"/>
    <col min="14352" max="14352" width="9.140625" style="89"/>
    <col min="14353" max="14353" width="13.140625" style="89" customWidth="1"/>
    <col min="14354" max="14592" width="9.140625" style="89"/>
    <col min="14593" max="14593" width="8.5703125" style="89" customWidth="1"/>
    <col min="14594" max="14594" width="6.28515625" style="89" customWidth="1"/>
    <col min="14595" max="14595" width="4.7109375" style="89" customWidth="1"/>
    <col min="14596" max="14596" width="4.42578125" style="89" customWidth="1"/>
    <col min="14597" max="14597" width="7.140625" style="89" customWidth="1"/>
    <col min="14598" max="14598" width="8.28515625" style="89" customWidth="1"/>
    <col min="14599" max="14599" width="8.140625" style="89" customWidth="1"/>
    <col min="14600" max="14600" width="7.42578125" style="89" customWidth="1"/>
    <col min="14601" max="14601" width="6" style="89" customWidth="1"/>
    <col min="14602" max="14602" width="6.7109375" style="89" customWidth="1"/>
    <col min="14603" max="14603" width="5.7109375" style="89" customWidth="1"/>
    <col min="14604" max="14604" width="6.140625" style="89" customWidth="1"/>
    <col min="14605" max="14605" width="5.7109375" style="89" customWidth="1"/>
    <col min="14606" max="14606" width="7" style="89" customWidth="1"/>
    <col min="14607" max="14607" width="21.28515625" style="89" customWidth="1"/>
    <col min="14608" max="14608" width="9.140625" style="89"/>
    <col min="14609" max="14609" width="13.140625" style="89" customWidth="1"/>
    <col min="14610" max="14848" width="9.140625" style="89"/>
    <col min="14849" max="14849" width="8.5703125" style="89" customWidth="1"/>
    <col min="14850" max="14850" width="6.28515625" style="89" customWidth="1"/>
    <col min="14851" max="14851" width="4.7109375" style="89" customWidth="1"/>
    <col min="14852" max="14852" width="4.42578125" style="89" customWidth="1"/>
    <col min="14853" max="14853" width="7.140625" style="89" customWidth="1"/>
    <col min="14854" max="14854" width="8.28515625" style="89" customWidth="1"/>
    <col min="14855" max="14855" width="8.140625" style="89" customWidth="1"/>
    <col min="14856" max="14856" width="7.42578125" style="89" customWidth="1"/>
    <col min="14857" max="14857" width="6" style="89" customWidth="1"/>
    <col min="14858" max="14858" width="6.7109375" style="89" customWidth="1"/>
    <col min="14859" max="14859" width="5.7109375" style="89" customWidth="1"/>
    <col min="14860" max="14860" width="6.140625" style="89" customWidth="1"/>
    <col min="14861" max="14861" width="5.7109375" style="89" customWidth="1"/>
    <col min="14862" max="14862" width="7" style="89" customWidth="1"/>
    <col min="14863" max="14863" width="21.28515625" style="89" customWidth="1"/>
    <col min="14864" max="14864" width="9.140625" style="89"/>
    <col min="14865" max="14865" width="13.140625" style="89" customWidth="1"/>
    <col min="14866" max="15104" width="9.140625" style="89"/>
    <col min="15105" max="15105" width="8.5703125" style="89" customWidth="1"/>
    <col min="15106" max="15106" width="6.28515625" style="89" customWidth="1"/>
    <col min="15107" max="15107" width="4.7109375" style="89" customWidth="1"/>
    <col min="15108" max="15108" width="4.42578125" style="89" customWidth="1"/>
    <col min="15109" max="15109" width="7.140625" style="89" customWidth="1"/>
    <col min="15110" max="15110" width="8.28515625" style="89" customWidth="1"/>
    <col min="15111" max="15111" width="8.140625" style="89" customWidth="1"/>
    <col min="15112" max="15112" width="7.42578125" style="89" customWidth="1"/>
    <col min="15113" max="15113" width="6" style="89" customWidth="1"/>
    <col min="15114" max="15114" width="6.7109375" style="89" customWidth="1"/>
    <col min="15115" max="15115" width="5.7109375" style="89" customWidth="1"/>
    <col min="15116" max="15116" width="6.140625" style="89" customWidth="1"/>
    <col min="15117" max="15117" width="5.7109375" style="89" customWidth="1"/>
    <col min="15118" max="15118" width="7" style="89" customWidth="1"/>
    <col min="15119" max="15119" width="21.28515625" style="89" customWidth="1"/>
    <col min="15120" max="15120" width="9.140625" style="89"/>
    <col min="15121" max="15121" width="13.140625" style="89" customWidth="1"/>
    <col min="15122" max="15360" width="9.140625" style="89"/>
    <col min="15361" max="15361" width="8.5703125" style="89" customWidth="1"/>
    <col min="15362" max="15362" width="6.28515625" style="89" customWidth="1"/>
    <col min="15363" max="15363" width="4.7109375" style="89" customWidth="1"/>
    <col min="15364" max="15364" width="4.42578125" style="89" customWidth="1"/>
    <col min="15365" max="15365" width="7.140625" style="89" customWidth="1"/>
    <col min="15366" max="15366" width="8.28515625" style="89" customWidth="1"/>
    <col min="15367" max="15367" width="8.140625" style="89" customWidth="1"/>
    <col min="15368" max="15368" width="7.42578125" style="89" customWidth="1"/>
    <col min="15369" max="15369" width="6" style="89" customWidth="1"/>
    <col min="15370" max="15370" width="6.7109375" style="89" customWidth="1"/>
    <col min="15371" max="15371" width="5.7109375" style="89" customWidth="1"/>
    <col min="15372" max="15372" width="6.140625" style="89" customWidth="1"/>
    <col min="15373" max="15373" width="5.7109375" style="89" customWidth="1"/>
    <col min="15374" max="15374" width="7" style="89" customWidth="1"/>
    <col min="15375" max="15375" width="21.28515625" style="89" customWidth="1"/>
    <col min="15376" max="15376" width="9.140625" style="89"/>
    <col min="15377" max="15377" width="13.140625" style="89" customWidth="1"/>
    <col min="15378" max="15616" width="9.140625" style="89"/>
    <col min="15617" max="15617" width="8.5703125" style="89" customWidth="1"/>
    <col min="15618" max="15618" width="6.28515625" style="89" customWidth="1"/>
    <col min="15619" max="15619" width="4.7109375" style="89" customWidth="1"/>
    <col min="15620" max="15620" width="4.42578125" style="89" customWidth="1"/>
    <col min="15621" max="15621" width="7.140625" style="89" customWidth="1"/>
    <col min="15622" max="15622" width="8.28515625" style="89" customWidth="1"/>
    <col min="15623" max="15623" width="8.140625" style="89" customWidth="1"/>
    <col min="15624" max="15624" width="7.42578125" style="89" customWidth="1"/>
    <col min="15625" max="15625" width="6" style="89" customWidth="1"/>
    <col min="15626" max="15626" width="6.7109375" style="89" customWidth="1"/>
    <col min="15627" max="15627" width="5.7109375" style="89" customWidth="1"/>
    <col min="15628" max="15628" width="6.140625" style="89" customWidth="1"/>
    <col min="15629" max="15629" width="5.7109375" style="89" customWidth="1"/>
    <col min="15630" max="15630" width="7" style="89" customWidth="1"/>
    <col min="15631" max="15631" width="21.28515625" style="89" customWidth="1"/>
    <col min="15632" max="15632" width="9.140625" style="89"/>
    <col min="15633" max="15633" width="13.140625" style="89" customWidth="1"/>
    <col min="15634" max="15872" width="9.140625" style="89"/>
    <col min="15873" max="15873" width="8.5703125" style="89" customWidth="1"/>
    <col min="15874" max="15874" width="6.28515625" style="89" customWidth="1"/>
    <col min="15875" max="15875" width="4.7109375" style="89" customWidth="1"/>
    <col min="15876" max="15876" width="4.42578125" style="89" customWidth="1"/>
    <col min="15877" max="15877" width="7.140625" style="89" customWidth="1"/>
    <col min="15878" max="15878" width="8.28515625" style="89" customWidth="1"/>
    <col min="15879" max="15879" width="8.140625" style="89" customWidth="1"/>
    <col min="15880" max="15880" width="7.42578125" style="89" customWidth="1"/>
    <col min="15881" max="15881" width="6" style="89" customWidth="1"/>
    <col min="15882" max="15882" width="6.7109375" style="89" customWidth="1"/>
    <col min="15883" max="15883" width="5.7109375" style="89" customWidth="1"/>
    <col min="15884" max="15884" width="6.140625" style="89" customWidth="1"/>
    <col min="15885" max="15885" width="5.7109375" style="89" customWidth="1"/>
    <col min="15886" max="15886" width="7" style="89" customWidth="1"/>
    <col min="15887" max="15887" width="21.28515625" style="89" customWidth="1"/>
    <col min="15888" max="15888" width="9.140625" style="89"/>
    <col min="15889" max="15889" width="13.140625" style="89" customWidth="1"/>
    <col min="15890" max="16128" width="9.140625" style="89"/>
    <col min="16129" max="16129" width="8.5703125" style="89" customWidth="1"/>
    <col min="16130" max="16130" width="6.28515625" style="89" customWidth="1"/>
    <col min="16131" max="16131" width="4.7109375" style="89" customWidth="1"/>
    <col min="16132" max="16132" width="4.42578125" style="89" customWidth="1"/>
    <col min="16133" max="16133" width="7.140625" style="89" customWidth="1"/>
    <col min="16134" max="16134" width="8.28515625" style="89" customWidth="1"/>
    <col min="16135" max="16135" width="8.140625" style="89" customWidth="1"/>
    <col min="16136" max="16136" width="7.42578125" style="89" customWidth="1"/>
    <col min="16137" max="16137" width="6" style="89" customWidth="1"/>
    <col min="16138" max="16138" width="6.7109375" style="89" customWidth="1"/>
    <col min="16139" max="16139" width="5.7109375" style="89" customWidth="1"/>
    <col min="16140" max="16140" width="6.140625" style="89" customWidth="1"/>
    <col min="16141" max="16141" width="5.7109375" style="89" customWidth="1"/>
    <col min="16142" max="16142" width="7" style="89" customWidth="1"/>
    <col min="16143" max="16143" width="21.28515625" style="89" customWidth="1"/>
    <col min="16144" max="16144" width="9.140625" style="89"/>
    <col min="16145" max="16145" width="13.140625" style="89" customWidth="1"/>
    <col min="16146" max="16384" width="9.140625" style="89"/>
  </cols>
  <sheetData>
    <row r="1" spans="1:14" ht="15.75">
      <c r="A1" s="709" t="s">
        <v>317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</row>
    <row r="2" spans="1:14">
      <c r="A2" s="32" t="s">
        <v>195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789" t="s">
        <v>65</v>
      </c>
      <c r="B3" s="791" t="s">
        <v>318</v>
      </c>
      <c r="C3" s="791"/>
      <c r="D3" s="792"/>
      <c r="E3" s="793" t="s">
        <v>319</v>
      </c>
      <c r="F3" s="794"/>
      <c r="G3" s="795" t="s">
        <v>320</v>
      </c>
      <c r="H3" s="794"/>
      <c r="I3" s="793" t="s">
        <v>321</v>
      </c>
      <c r="J3" s="795"/>
      <c r="K3" s="794"/>
      <c r="L3" s="796" t="s">
        <v>322</v>
      </c>
      <c r="M3" s="796"/>
      <c r="N3" s="796"/>
    </row>
    <row r="4" spans="1:14" ht="23.25">
      <c r="A4" s="790"/>
      <c r="B4" s="234" t="s">
        <v>323</v>
      </c>
      <c r="C4" s="234" t="s">
        <v>324</v>
      </c>
      <c r="D4" s="234" t="s">
        <v>325</v>
      </c>
      <c r="E4" s="235" t="s">
        <v>326</v>
      </c>
      <c r="F4" s="235" t="s">
        <v>327</v>
      </c>
      <c r="G4" s="235" t="s">
        <v>326</v>
      </c>
      <c r="H4" s="235" t="s">
        <v>327</v>
      </c>
      <c r="I4" s="234" t="s">
        <v>323</v>
      </c>
      <c r="J4" s="234" t="s">
        <v>324</v>
      </c>
      <c r="K4" s="234" t="s">
        <v>325</v>
      </c>
      <c r="L4" s="234" t="s">
        <v>323</v>
      </c>
      <c r="M4" s="234" t="s">
        <v>324</v>
      </c>
      <c r="N4" s="234" t="s">
        <v>325</v>
      </c>
    </row>
    <row r="5" spans="1:14" ht="13.5" customHeight="1">
      <c r="A5" s="236" t="s">
        <v>239</v>
      </c>
      <c r="B5" s="237">
        <v>27</v>
      </c>
      <c r="C5" s="237">
        <v>12</v>
      </c>
      <c r="D5" s="237">
        <v>18</v>
      </c>
      <c r="E5" s="172">
        <v>5</v>
      </c>
      <c r="F5" s="238">
        <v>48</v>
      </c>
      <c r="G5" s="239">
        <v>33</v>
      </c>
      <c r="H5" s="239">
        <v>80</v>
      </c>
      <c r="I5" s="240">
        <v>82</v>
      </c>
      <c r="J5" s="240">
        <v>81</v>
      </c>
      <c r="K5" s="241">
        <v>78</v>
      </c>
      <c r="L5" s="238">
        <v>58</v>
      </c>
      <c r="M5" s="238">
        <v>34</v>
      </c>
      <c r="N5" s="239">
        <v>29</v>
      </c>
    </row>
    <row r="6" spans="1:14" ht="13.5" customHeight="1">
      <c r="A6" s="242" t="s">
        <v>240</v>
      </c>
      <c r="B6" s="243">
        <v>23</v>
      </c>
      <c r="C6" s="243">
        <v>27</v>
      </c>
      <c r="D6" s="243">
        <v>13</v>
      </c>
      <c r="E6" s="244">
        <v>4</v>
      </c>
      <c r="F6" s="244">
        <v>25</v>
      </c>
      <c r="G6" s="245">
        <v>27</v>
      </c>
      <c r="H6" s="245">
        <v>48</v>
      </c>
      <c r="I6" s="246">
        <v>95</v>
      </c>
      <c r="J6" s="246">
        <v>83</v>
      </c>
      <c r="K6" s="247">
        <v>80</v>
      </c>
      <c r="L6" s="244">
        <v>24</v>
      </c>
      <c r="M6" s="244">
        <v>25</v>
      </c>
      <c r="N6" s="245">
        <v>25</v>
      </c>
    </row>
    <row r="7" spans="1:14" ht="13.5" customHeight="1">
      <c r="A7" s="242" t="s">
        <v>241</v>
      </c>
      <c r="B7" s="243">
        <v>28</v>
      </c>
      <c r="C7" s="243">
        <v>19</v>
      </c>
      <c r="D7" s="243">
        <v>19</v>
      </c>
      <c r="E7" s="244">
        <v>6</v>
      </c>
      <c r="F7" s="244">
        <v>30</v>
      </c>
      <c r="G7" s="245">
        <v>48</v>
      </c>
      <c r="H7" s="245">
        <v>74</v>
      </c>
      <c r="I7" s="246">
        <v>101</v>
      </c>
      <c r="J7" s="246">
        <v>103</v>
      </c>
      <c r="K7" s="247">
        <v>106</v>
      </c>
      <c r="L7" s="244">
        <v>30</v>
      </c>
      <c r="M7" s="244">
        <v>34</v>
      </c>
      <c r="N7" s="245">
        <v>36</v>
      </c>
    </row>
    <row r="8" spans="1:14" ht="13.5" customHeight="1">
      <c r="A8" s="242" t="s">
        <v>242</v>
      </c>
      <c r="B8" s="243">
        <v>13</v>
      </c>
      <c r="C8" s="243">
        <v>7</v>
      </c>
      <c r="D8" s="243">
        <v>22</v>
      </c>
      <c r="E8" s="244">
        <v>4</v>
      </c>
      <c r="F8" s="244">
        <v>30</v>
      </c>
      <c r="G8" s="245">
        <v>9</v>
      </c>
      <c r="H8" s="245">
        <v>52</v>
      </c>
      <c r="I8" s="246">
        <v>31</v>
      </c>
      <c r="J8" s="246">
        <v>12</v>
      </c>
      <c r="K8" s="247">
        <v>26</v>
      </c>
      <c r="L8" s="244">
        <v>23</v>
      </c>
      <c r="M8" s="244">
        <v>14</v>
      </c>
      <c r="N8" s="245">
        <v>32</v>
      </c>
    </row>
    <row r="9" spans="1:14" ht="13.5" customHeight="1">
      <c r="A9" s="242" t="s">
        <v>243</v>
      </c>
      <c r="B9" s="243">
        <v>5</v>
      </c>
      <c r="C9" s="243">
        <v>4</v>
      </c>
      <c r="D9" s="243">
        <v>4</v>
      </c>
      <c r="E9" s="244">
        <v>4</v>
      </c>
      <c r="F9" s="244">
        <v>19</v>
      </c>
      <c r="G9" s="245">
        <v>48</v>
      </c>
      <c r="H9" s="245">
        <v>61</v>
      </c>
      <c r="I9" s="246">
        <v>21</v>
      </c>
      <c r="J9" s="246">
        <v>28</v>
      </c>
      <c r="K9" s="247">
        <v>23</v>
      </c>
      <c r="L9" s="244">
        <v>32</v>
      </c>
      <c r="M9" s="244">
        <v>32</v>
      </c>
      <c r="N9" s="245">
        <v>32</v>
      </c>
    </row>
    <row r="10" spans="1:14" ht="13.5" customHeight="1">
      <c r="A10" s="242" t="s">
        <v>244</v>
      </c>
      <c r="B10" s="243">
        <v>48</v>
      </c>
      <c r="C10" s="243">
        <v>48</v>
      </c>
      <c r="D10" s="243">
        <v>13</v>
      </c>
      <c r="E10" s="244">
        <v>10</v>
      </c>
      <c r="F10" s="244">
        <v>32</v>
      </c>
      <c r="G10" s="245">
        <v>30</v>
      </c>
      <c r="H10" s="245">
        <v>62</v>
      </c>
      <c r="I10" s="246">
        <v>57</v>
      </c>
      <c r="J10" s="246">
        <v>58</v>
      </c>
      <c r="K10" s="247">
        <v>81</v>
      </c>
      <c r="L10" s="244">
        <v>24</v>
      </c>
      <c r="M10" s="244">
        <v>24</v>
      </c>
      <c r="N10" s="245">
        <v>32</v>
      </c>
    </row>
    <row r="11" spans="1:14" ht="13.5" customHeight="1">
      <c r="A11" s="242" t="s">
        <v>245</v>
      </c>
      <c r="B11" s="243">
        <v>14</v>
      </c>
      <c r="C11" s="243">
        <v>17</v>
      </c>
      <c r="D11" s="243">
        <v>21</v>
      </c>
      <c r="E11" s="244">
        <v>15</v>
      </c>
      <c r="F11" s="244">
        <v>50</v>
      </c>
      <c r="G11" s="245">
        <v>37</v>
      </c>
      <c r="H11" s="245">
        <v>70</v>
      </c>
      <c r="I11" s="246">
        <v>84</v>
      </c>
      <c r="J11" s="246">
        <v>92</v>
      </c>
      <c r="K11" s="247">
        <v>93</v>
      </c>
      <c r="L11" s="244">
        <v>33</v>
      </c>
      <c r="M11" s="244">
        <v>36</v>
      </c>
      <c r="N11" s="245">
        <v>34</v>
      </c>
    </row>
    <row r="12" spans="1:14" ht="13.5" customHeight="1">
      <c r="A12" s="242" t="s">
        <v>246</v>
      </c>
      <c r="B12" s="243">
        <v>30</v>
      </c>
      <c r="C12" s="243">
        <v>26</v>
      </c>
      <c r="D12" s="243">
        <v>33</v>
      </c>
      <c r="E12" s="244">
        <v>5</v>
      </c>
      <c r="F12" s="244">
        <v>39</v>
      </c>
      <c r="G12" s="245">
        <v>5</v>
      </c>
      <c r="H12" s="245">
        <v>42</v>
      </c>
      <c r="I12" s="246">
        <v>84</v>
      </c>
      <c r="J12" s="246">
        <v>82</v>
      </c>
      <c r="K12" s="247">
        <v>77</v>
      </c>
      <c r="L12" s="244">
        <v>41</v>
      </c>
      <c r="M12" s="244">
        <v>36</v>
      </c>
      <c r="N12" s="245">
        <v>67</v>
      </c>
    </row>
    <row r="13" spans="1:14" ht="13.5" customHeight="1">
      <c r="A13" s="242" t="s">
        <v>247</v>
      </c>
      <c r="B13" s="243">
        <v>10</v>
      </c>
      <c r="C13" s="243">
        <v>14</v>
      </c>
      <c r="D13" s="243">
        <v>11</v>
      </c>
      <c r="E13" s="244">
        <v>5</v>
      </c>
      <c r="F13" s="244">
        <v>21</v>
      </c>
      <c r="G13" s="245">
        <v>22</v>
      </c>
      <c r="H13" s="245">
        <v>54</v>
      </c>
      <c r="I13" s="246">
        <v>71</v>
      </c>
      <c r="J13" s="246">
        <v>83</v>
      </c>
      <c r="K13" s="247">
        <v>82</v>
      </c>
      <c r="L13" s="244">
        <v>12</v>
      </c>
      <c r="M13" s="244">
        <v>28</v>
      </c>
      <c r="N13" s="245">
        <v>31</v>
      </c>
    </row>
    <row r="14" spans="1:14" ht="13.5" customHeight="1">
      <c r="A14" s="242" t="s">
        <v>248</v>
      </c>
      <c r="B14" s="243">
        <v>27</v>
      </c>
      <c r="C14" s="243">
        <v>29</v>
      </c>
      <c r="D14" s="243">
        <v>26</v>
      </c>
      <c r="E14" s="244">
        <v>5</v>
      </c>
      <c r="F14" s="244">
        <v>35</v>
      </c>
      <c r="G14" s="245">
        <v>15</v>
      </c>
      <c r="H14" s="245">
        <v>60</v>
      </c>
      <c r="I14" s="246">
        <v>114</v>
      </c>
      <c r="J14" s="246">
        <v>110</v>
      </c>
      <c r="K14" s="247">
        <v>118</v>
      </c>
      <c r="L14" s="244">
        <v>22</v>
      </c>
      <c r="M14" s="244">
        <v>20</v>
      </c>
      <c r="N14" s="245">
        <v>22</v>
      </c>
    </row>
    <row r="15" spans="1:14" ht="13.5" customHeight="1">
      <c r="A15" s="242" t="s">
        <v>249</v>
      </c>
      <c r="B15" s="243">
        <v>28</v>
      </c>
      <c r="C15" s="243">
        <v>60</v>
      </c>
      <c r="D15" s="243">
        <v>25</v>
      </c>
      <c r="E15" s="244">
        <v>20</v>
      </c>
      <c r="F15" s="244">
        <v>45</v>
      </c>
      <c r="G15" s="245">
        <v>39</v>
      </c>
      <c r="H15" s="245">
        <v>96</v>
      </c>
      <c r="I15" s="246">
        <v>112</v>
      </c>
      <c r="J15" s="246">
        <v>51</v>
      </c>
      <c r="K15" s="247">
        <v>89</v>
      </c>
      <c r="L15" s="244">
        <v>26</v>
      </c>
      <c r="M15" s="244">
        <v>37</v>
      </c>
      <c r="N15" s="245">
        <v>45</v>
      </c>
    </row>
    <row r="16" spans="1:14" ht="13.5" customHeight="1">
      <c r="A16" s="242" t="s">
        <v>250</v>
      </c>
      <c r="B16" s="243">
        <v>20</v>
      </c>
      <c r="C16" s="243">
        <v>19</v>
      </c>
      <c r="D16" s="243">
        <v>23</v>
      </c>
      <c r="E16" s="244">
        <v>1</v>
      </c>
      <c r="F16" s="244">
        <v>11</v>
      </c>
      <c r="G16" s="245">
        <v>9</v>
      </c>
      <c r="H16" s="245">
        <v>120</v>
      </c>
      <c r="I16" s="246">
        <v>82</v>
      </c>
      <c r="J16" s="246">
        <v>79</v>
      </c>
      <c r="K16" s="247">
        <v>63</v>
      </c>
      <c r="L16" s="244">
        <v>28</v>
      </c>
      <c r="M16" s="244">
        <v>39</v>
      </c>
      <c r="N16" s="245">
        <v>20</v>
      </c>
    </row>
    <row r="17" spans="1:14" ht="13.5" customHeight="1">
      <c r="A17" s="242" t="s">
        <v>251</v>
      </c>
      <c r="B17" s="243">
        <v>47</v>
      </c>
      <c r="C17" s="243">
        <v>40</v>
      </c>
      <c r="D17" s="243">
        <v>35</v>
      </c>
      <c r="E17" s="244">
        <v>20</v>
      </c>
      <c r="F17" s="244">
        <v>47</v>
      </c>
      <c r="G17" s="245">
        <v>94</v>
      </c>
      <c r="H17" s="245">
        <v>227</v>
      </c>
      <c r="I17" s="246">
        <v>241</v>
      </c>
      <c r="J17" s="246">
        <v>227</v>
      </c>
      <c r="K17" s="247">
        <v>234</v>
      </c>
      <c r="L17" s="244">
        <v>116</v>
      </c>
      <c r="M17" s="244">
        <v>140</v>
      </c>
      <c r="N17" s="245">
        <v>134</v>
      </c>
    </row>
    <row r="18" spans="1:14" ht="13.5" customHeight="1">
      <c r="A18" s="242" t="s">
        <v>252</v>
      </c>
      <c r="B18" s="243">
        <v>234</v>
      </c>
      <c r="C18" s="243">
        <v>176</v>
      </c>
      <c r="D18" s="243">
        <v>172</v>
      </c>
      <c r="E18" s="244">
        <v>57</v>
      </c>
      <c r="F18" s="244">
        <v>572</v>
      </c>
      <c r="G18" s="245">
        <v>253</v>
      </c>
      <c r="H18" s="245">
        <v>968</v>
      </c>
      <c r="I18" s="246">
        <v>602</v>
      </c>
      <c r="J18" s="246">
        <v>669</v>
      </c>
      <c r="K18" s="247">
        <v>689</v>
      </c>
      <c r="L18" s="244">
        <v>239</v>
      </c>
      <c r="M18" s="244">
        <v>245</v>
      </c>
      <c r="N18" s="245">
        <v>243</v>
      </c>
    </row>
    <row r="19" spans="1:14" ht="13.5" customHeight="1">
      <c r="A19" s="242" t="s">
        <v>253</v>
      </c>
      <c r="B19" s="243">
        <v>44</v>
      </c>
      <c r="C19" s="243">
        <v>43</v>
      </c>
      <c r="D19" s="243">
        <v>39</v>
      </c>
      <c r="E19" s="244">
        <v>19</v>
      </c>
      <c r="F19" s="244">
        <v>58</v>
      </c>
      <c r="G19" s="245">
        <v>14</v>
      </c>
      <c r="H19" s="245">
        <v>54</v>
      </c>
      <c r="I19" s="246">
        <v>136</v>
      </c>
      <c r="J19" s="246">
        <v>172</v>
      </c>
      <c r="K19" s="247">
        <v>143</v>
      </c>
      <c r="L19" s="244">
        <v>29</v>
      </c>
      <c r="M19" s="244">
        <v>74</v>
      </c>
      <c r="N19" s="245">
        <v>45</v>
      </c>
    </row>
    <row r="20" spans="1:14" ht="13.5" customHeight="1">
      <c r="A20" s="248" t="s">
        <v>254</v>
      </c>
      <c r="B20" s="249">
        <f>SUM(B5:B19)</f>
        <v>598</v>
      </c>
      <c r="C20" s="249">
        <f>SUM(C5:C19)</f>
        <v>541</v>
      </c>
      <c r="D20" s="249">
        <f>SUM(D5:D19)</f>
        <v>474</v>
      </c>
      <c r="E20" s="249">
        <f t="shared" ref="E20:N20" si="0">SUM(E5:E19)</f>
        <v>180</v>
      </c>
      <c r="F20" s="249">
        <f t="shared" si="0"/>
        <v>1062</v>
      </c>
      <c r="G20" s="250">
        <f t="shared" si="0"/>
        <v>683</v>
      </c>
      <c r="H20" s="250">
        <f t="shared" si="0"/>
        <v>2068</v>
      </c>
      <c r="I20" s="249">
        <f>SUM(I5:I19)</f>
        <v>1913</v>
      </c>
      <c r="J20" s="249">
        <f>SUM(J5:J19)</f>
        <v>1930</v>
      </c>
      <c r="K20" s="250">
        <f t="shared" si="0"/>
        <v>1982</v>
      </c>
      <c r="L20" s="249">
        <f>SUM(L5:L19)</f>
        <v>737</v>
      </c>
      <c r="M20" s="249">
        <f>SUM(M5:M19)</f>
        <v>818</v>
      </c>
      <c r="N20" s="250">
        <f t="shared" si="0"/>
        <v>827</v>
      </c>
    </row>
    <row r="21" spans="1:14" ht="13.5" customHeight="1"/>
    <row r="22" spans="1:14" ht="13.5" customHeight="1"/>
    <row r="23" spans="1:14" ht="13.5" customHeight="1"/>
    <row r="24" spans="1:14" ht="13.5" customHeight="1"/>
    <row r="25" spans="1:14" ht="13.5" customHeight="1"/>
    <row r="26" spans="1:14" ht="13.5" customHeight="1"/>
    <row r="27" spans="1:14" ht="13.5" customHeight="1"/>
    <row r="28" spans="1:14" ht="13.5" customHeight="1"/>
    <row r="29" spans="1:14" ht="13.5" customHeight="1"/>
    <row r="30" spans="1:14" ht="13.5" customHeight="1"/>
    <row r="31" spans="1:14" ht="13.5" customHeight="1"/>
    <row r="32" spans="1:14" ht="13.5" customHeight="1"/>
    <row r="33" spans="1:14" ht="21" customHeight="1"/>
    <row r="34" spans="1:14" ht="26.25" customHeight="1">
      <c r="A34" s="709" t="s">
        <v>317</v>
      </c>
      <c r="B34" s="709"/>
      <c r="C34" s="709"/>
      <c r="D34" s="709"/>
      <c r="E34" s="709"/>
      <c r="F34" s="709"/>
      <c r="G34" s="709"/>
      <c r="H34" s="709"/>
      <c r="I34" s="709"/>
      <c r="J34" s="709"/>
      <c r="K34" s="709"/>
      <c r="L34" s="709"/>
      <c r="M34" s="709"/>
      <c r="N34" s="709"/>
    </row>
    <row r="35" spans="1:14" ht="23.25" customHeight="1">
      <c r="A35" s="32" t="s">
        <v>195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ht="63" customHeight="1">
      <c r="A36" s="789" t="s">
        <v>65</v>
      </c>
      <c r="B36" s="791" t="s">
        <v>318</v>
      </c>
      <c r="C36" s="791"/>
      <c r="D36" s="792"/>
      <c r="E36" s="793" t="s">
        <v>319</v>
      </c>
      <c r="F36" s="794"/>
      <c r="G36" s="795" t="s">
        <v>320</v>
      </c>
      <c r="H36" s="794"/>
      <c r="I36" s="793" t="s">
        <v>321</v>
      </c>
      <c r="J36" s="795"/>
      <c r="K36" s="794"/>
      <c r="L36" s="796" t="s">
        <v>322</v>
      </c>
      <c r="M36" s="796"/>
      <c r="N36" s="796"/>
    </row>
    <row r="37" spans="1:14" ht="29.25" customHeight="1">
      <c r="A37" s="790"/>
      <c r="B37" s="234" t="s">
        <v>323</v>
      </c>
      <c r="C37" s="234" t="s">
        <v>324</v>
      </c>
      <c r="D37" s="234" t="s">
        <v>325</v>
      </c>
      <c r="E37" s="235" t="s">
        <v>326</v>
      </c>
      <c r="F37" s="235" t="s">
        <v>327</v>
      </c>
      <c r="G37" s="235" t="s">
        <v>326</v>
      </c>
      <c r="H37" s="235" t="s">
        <v>327</v>
      </c>
      <c r="I37" s="234" t="s">
        <v>323</v>
      </c>
      <c r="J37" s="234" t="s">
        <v>324</v>
      </c>
      <c r="K37" s="234" t="s">
        <v>325</v>
      </c>
      <c r="L37" s="234" t="s">
        <v>323</v>
      </c>
      <c r="M37" s="234" t="s">
        <v>324</v>
      </c>
      <c r="N37" s="234" t="s">
        <v>325</v>
      </c>
    </row>
    <row r="38" spans="1:14" ht="15" customHeight="1">
      <c r="A38" s="236" t="s">
        <v>239</v>
      </c>
      <c r="B38" s="237">
        <v>27</v>
      </c>
      <c r="C38" s="237">
        <v>12</v>
      </c>
      <c r="D38" s="237">
        <v>18</v>
      </c>
      <c r="E38" s="172">
        <v>5</v>
      </c>
      <c r="F38" s="238">
        <v>48</v>
      </c>
      <c r="G38" s="239">
        <v>33</v>
      </c>
      <c r="H38" s="239">
        <v>80</v>
      </c>
      <c r="I38" s="240">
        <v>82</v>
      </c>
      <c r="J38" s="240">
        <v>81</v>
      </c>
      <c r="K38" s="241">
        <v>78</v>
      </c>
      <c r="L38" s="238">
        <v>58</v>
      </c>
      <c r="M38" s="238">
        <v>34</v>
      </c>
      <c r="N38" s="239">
        <v>29</v>
      </c>
    </row>
    <row r="39" spans="1:14" ht="15" customHeight="1">
      <c r="A39" s="242" t="s">
        <v>240</v>
      </c>
      <c r="B39" s="243">
        <v>23</v>
      </c>
      <c r="C39" s="243">
        <v>27</v>
      </c>
      <c r="D39" s="243">
        <v>13</v>
      </c>
      <c r="E39" s="244">
        <v>4</v>
      </c>
      <c r="F39" s="244">
        <v>25</v>
      </c>
      <c r="G39" s="245">
        <v>27</v>
      </c>
      <c r="H39" s="245">
        <v>48</v>
      </c>
      <c r="I39" s="246">
        <v>95</v>
      </c>
      <c r="J39" s="246">
        <v>83</v>
      </c>
      <c r="K39" s="247">
        <v>80</v>
      </c>
      <c r="L39" s="244">
        <v>24</v>
      </c>
      <c r="M39" s="244">
        <v>25</v>
      </c>
      <c r="N39" s="245">
        <v>25</v>
      </c>
    </row>
    <row r="40" spans="1:14" ht="15" customHeight="1">
      <c r="A40" s="242" t="s">
        <v>241</v>
      </c>
      <c r="B40" s="243">
        <v>28</v>
      </c>
      <c r="C40" s="243">
        <v>19</v>
      </c>
      <c r="D40" s="243">
        <v>19</v>
      </c>
      <c r="E40" s="244">
        <v>6</v>
      </c>
      <c r="F40" s="244">
        <v>30</v>
      </c>
      <c r="G40" s="245">
        <v>48</v>
      </c>
      <c r="H40" s="245">
        <v>74</v>
      </c>
      <c r="I40" s="246">
        <v>101</v>
      </c>
      <c r="J40" s="246">
        <v>103</v>
      </c>
      <c r="K40" s="247">
        <v>106</v>
      </c>
      <c r="L40" s="244">
        <v>30</v>
      </c>
      <c r="M40" s="244">
        <v>34</v>
      </c>
      <c r="N40" s="245">
        <v>36</v>
      </c>
    </row>
    <row r="41" spans="1:14" ht="15" customHeight="1">
      <c r="A41" s="242" t="s">
        <v>242</v>
      </c>
      <c r="B41" s="243">
        <v>13</v>
      </c>
      <c r="C41" s="243">
        <v>7</v>
      </c>
      <c r="D41" s="243">
        <v>22</v>
      </c>
      <c r="E41" s="244">
        <v>4</v>
      </c>
      <c r="F41" s="244">
        <v>30</v>
      </c>
      <c r="G41" s="245">
        <v>9</v>
      </c>
      <c r="H41" s="245">
        <v>52</v>
      </c>
      <c r="I41" s="246">
        <v>31</v>
      </c>
      <c r="J41" s="246">
        <v>12</v>
      </c>
      <c r="K41" s="247">
        <v>26</v>
      </c>
      <c r="L41" s="244">
        <v>23</v>
      </c>
      <c r="M41" s="244">
        <v>14</v>
      </c>
      <c r="N41" s="245">
        <v>32</v>
      </c>
    </row>
    <row r="42" spans="1:14" ht="15" customHeight="1">
      <c r="A42" s="242" t="s">
        <v>243</v>
      </c>
      <c r="B42" s="243">
        <v>5</v>
      </c>
      <c r="C42" s="243">
        <v>4</v>
      </c>
      <c r="D42" s="243">
        <v>4</v>
      </c>
      <c r="E42" s="244">
        <v>4</v>
      </c>
      <c r="F42" s="244">
        <v>19</v>
      </c>
      <c r="G42" s="245">
        <v>48</v>
      </c>
      <c r="H42" s="245">
        <v>61</v>
      </c>
      <c r="I42" s="246">
        <v>21</v>
      </c>
      <c r="J42" s="246">
        <v>28</v>
      </c>
      <c r="K42" s="247">
        <v>23</v>
      </c>
      <c r="L42" s="244">
        <v>32</v>
      </c>
      <c r="M42" s="244">
        <v>32</v>
      </c>
      <c r="N42" s="245">
        <v>32</v>
      </c>
    </row>
    <row r="43" spans="1:14" ht="15" customHeight="1">
      <c r="A43" s="242" t="s">
        <v>244</v>
      </c>
      <c r="B43" s="243">
        <v>48</v>
      </c>
      <c r="C43" s="243">
        <v>48</v>
      </c>
      <c r="D43" s="243">
        <v>13</v>
      </c>
      <c r="E43" s="244">
        <v>10</v>
      </c>
      <c r="F43" s="244">
        <v>32</v>
      </c>
      <c r="G43" s="245">
        <v>30</v>
      </c>
      <c r="H43" s="245">
        <v>62</v>
      </c>
      <c r="I43" s="246">
        <v>57</v>
      </c>
      <c r="J43" s="246">
        <v>58</v>
      </c>
      <c r="K43" s="247">
        <v>81</v>
      </c>
      <c r="L43" s="244">
        <v>24</v>
      </c>
      <c r="M43" s="244">
        <v>24</v>
      </c>
      <c r="N43" s="245">
        <v>32</v>
      </c>
    </row>
    <row r="44" spans="1:14" ht="15" customHeight="1">
      <c r="A44" s="242" t="s">
        <v>245</v>
      </c>
      <c r="B44" s="243">
        <v>14</v>
      </c>
      <c r="C44" s="243">
        <v>17</v>
      </c>
      <c r="D44" s="243">
        <v>21</v>
      </c>
      <c r="E44" s="244">
        <v>15</v>
      </c>
      <c r="F44" s="244">
        <v>50</v>
      </c>
      <c r="G44" s="245">
        <v>37</v>
      </c>
      <c r="H44" s="245">
        <v>70</v>
      </c>
      <c r="I44" s="246">
        <v>84</v>
      </c>
      <c r="J44" s="246">
        <v>92</v>
      </c>
      <c r="K44" s="247">
        <v>93</v>
      </c>
      <c r="L44" s="244">
        <v>33</v>
      </c>
      <c r="M44" s="244">
        <v>36</v>
      </c>
      <c r="N44" s="245">
        <v>34</v>
      </c>
    </row>
    <row r="45" spans="1:14" ht="15" customHeight="1">
      <c r="A45" s="242" t="s">
        <v>246</v>
      </c>
      <c r="B45" s="243">
        <v>30</v>
      </c>
      <c r="C45" s="243">
        <v>26</v>
      </c>
      <c r="D45" s="243">
        <v>33</v>
      </c>
      <c r="E45" s="244">
        <v>5</v>
      </c>
      <c r="F45" s="244">
        <v>39</v>
      </c>
      <c r="G45" s="245">
        <v>5</v>
      </c>
      <c r="H45" s="245">
        <v>42</v>
      </c>
      <c r="I45" s="246">
        <v>84</v>
      </c>
      <c r="J45" s="246">
        <v>82</v>
      </c>
      <c r="K45" s="247">
        <v>77</v>
      </c>
      <c r="L45" s="244">
        <v>41</v>
      </c>
      <c r="M45" s="244">
        <v>36</v>
      </c>
      <c r="N45" s="245">
        <v>67</v>
      </c>
    </row>
    <row r="46" spans="1:14" ht="15" customHeight="1">
      <c r="A46" s="242" t="s">
        <v>247</v>
      </c>
      <c r="B46" s="243">
        <v>10</v>
      </c>
      <c r="C46" s="243">
        <v>14</v>
      </c>
      <c r="D46" s="243">
        <v>11</v>
      </c>
      <c r="E46" s="244">
        <v>5</v>
      </c>
      <c r="F46" s="244">
        <v>21</v>
      </c>
      <c r="G46" s="245">
        <v>22</v>
      </c>
      <c r="H46" s="245">
        <v>54</v>
      </c>
      <c r="I46" s="246">
        <v>71</v>
      </c>
      <c r="J46" s="246">
        <v>83</v>
      </c>
      <c r="K46" s="247">
        <v>82</v>
      </c>
      <c r="L46" s="244">
        <v>12</v>
      </c>
      <c r="M46" s="244">
        <v>28</v>
      </c>
      <c r="N46" s="245">
        <v>31</v>
      </c>
    </row>
    <row r="47" spans="1:14" ht="15" customHeight="1">
      <c r="A47" s="242" t="s">
        <v>248</v>
      </c>
      <c r="B47" s="243">
        <v>27</v>
      </c>
      <c r="C47" s="243">
        <v>29</v>
      </c>
      <c r="D47" s="243">
        <v>26</v>
      </c>
      <c r="E47" s="244">
        <v>5</v>
      </c>
      <c r="F47" s="244">
        <v>35</v>
      </c>
      <c r="G47" s="245">
        <v>15</v>
      </c>
      <c r="H47" s="245">
        <v>60</v>
      </c>
      <c r="I47" s="246">
        <v>114</v>
      </c>
      <c r="J47" s="246">
        <v>110</v>
      </c>
      <c r="K47" s="247">
        <v>118</v>
      </c>
      <c r="L47" s="244">
        <v>22</v>
      </c>
      <c r="M47" s="244">
        <v>20</v>
      </c>
      <c r="N47" s="245">
        <v>22</v>
      </c>
    </row>
    <row r="48" spans="1:14" ht="15" customHeight="1">
      <c r="A48" s="242" t="s">
        <v>249</v>
      </c>
      <c r="B48" s="243">
        <v>28</v>
      </c>
      <c r="C48" s="243">
        <v>60</v>
      </c>
      <c r="D48" s="243">
        <v>25</v>
      </c>
      <c r="E48" s="244">
        <v>20</v>
      </c>
      <c r="F48" s="244">
        <v>45</v>
      </c>
      <c r="G48" s="245">
        <v>39</v>
      </c>
      <c r="H48" s="245">
        <v>96</v>
      </c>
      <c r="I48" s="246">
        <v>112</v>
      </c>
      <c r="J48" s="246">
        <v>51</v>
      </c>
      <c r="K48" s="247">
        <v>89</v>
      </c>
      <c r="L48" s="244">
        <v>26</v>
      </c>
      <c r="M48" s="244">
        <v>37</v>
      </c>
      <c r="N48" s="245">
        <v>45</v>
      </c>
    </row>
    <row r="49" spans="1:14" ht="15" customHeight="1">
      <c r="A49" s="242" t="s">
        <v>250</v>
      </c>
      <c r="B49" s="243">
        <v>20</v>
      </c>
      <c r="C49" s="243">
        <v>19</v>
      </c>
      <c r="D49" s="243">
        <v>23</v>
      </c>
      <c r="E49" s="244">
        <v>1</v>
      </c>
      <c r="F49" s="244">
        <v>11</v>
      </c>
      <c r="G49" s="245">
        <v>9</v>
      </c>
      <c r="H49" s="245">
        <v>120</v>
      </c>
      <c r="I49" s="246">
        <v>82</v>
      </c>
      <c r="J49" s="246">
        <v>79</v>
      </c>
      <c r="K49" s="247">
        <v>63</v>
      </c>
      <c r="L49" s="244">
        <v>28</v>
      </c>
      <c r="M49" s="244">
        <v>39</v>
      </c>
      <c r="N49" s="245">
        <v>20</v>
      </c>
    </row>
    <row r="50" spans="1:14" ht="15" customHeight="1">
      <c r="A50" s="242" t="s">
        <v>251</v>
      </c>
      <c r="B50" s="243">
        <v>47</v>
      </c>
      <c r="C50" s="243">
        <v>40</v>
      </c>
      <c r="D50" s="243">
        <v>35</v>
      </c>
      <c r="E50" s="244">
        <v>20</v>
      </c>
      <c r="F50" s="244">
        <v>47</v>
      </c>
      <c r="G50" s="245">
        <v>94</v>
      </c>
      <c r="H50" s="245">
        <v>227</v>
      </c>
      <c r="I50" s="246">
        <v>241</v>
      </c>
      <c r="J50" s="246">
        <v>227</v>
      </c>
      <c r="K50" s="247">
        <v>234</v>
      </c>
      <c r="L50" s="244">
        <v>116</v>
      </c>
      <c r="M50" s="244">
        <v>140</v>
      </c>
      <c r="N50" s="245">
        <v>134</v>
      </c>
    </row>
    <row r="51" spans="1:14" ht="15" customHeight="1">
      <c r="A51" s="242" t="s">
        <v>252</v>
      </c>
      <c r="B51" s="243">
        <v>234</v>
      </c>
      <c r="C51" s="243">
        <v>176</v>
      </c>
      <c r="D51" s="243">
        <v>172</v>
      </c>
      <c r="E51" s="244">
        <v>57</v>
      </c>
      <c r="F51" s="244">
        <v>572</v>
      </c>
      <c r="G51" s="245">
        <v>253</v>
      </c>
      <c r="H51" s="245">
        <v>968</v>
      </c>
      <c r="I51" s="246">
        <v>602</v>
      </c>
      <c r="J51" s="246">
        <v>669</v>
      </c>
      <c r="K51" s="247">
        <v>689</v>
      </c>
      <c r="L51" s="244">
        <v>239</v>
      </c>
      <c r="M51" s="244">
        <v>245</v>
      </c>
      <c r="N51" s="245">
        <v>243</v>
      </c>
    </row>
    <row r="52" spans="1:14" ht="15" customHeight="1">
      <c r="A52" s="242" t="s">
        <v>253</v>
      </c>
      <c r="B52" s="243">
        <v>44</v>
      </c>
      <c r="C52" s="243">
        <v>43</v>
      </c>
      <c r="D52" s="243">
        <v>39</v>
      </c>
      <c r="E52" s="244">
        <v>19</v>
      </c>
      <c r="F52" s="244">
        <v>58</v>
      </c>
      <c r="G52" s="245">
        <v>14</v>
      </c>
      <c r="H52" s="245">
        <v>54</v>
      </c>
      <c r="I52" s="246">
        <v>136</v>
      </c>
      <c r="J52" s="246">
        <v>172</v>
      </c>
      <c r="K52" s="247">
        <v>143</v>
      </c>
      <c r="L52" s="244">
        <v>29</v>
      </c>
      <c r="M52" s="244">
        <v>74</v>
      </c>
      <c r="N52" s="245">
        <v>45</v>
      </c>
    </row>
    <row r="53" spans="1:14" ht="15" customHeight="1">
      <c r="A53" s="248" t="s">
        <v>254</v>
      </c>
      <c r="B53" s="249">
        <f>SUM(B38:B52)</f>
        <v>598</v>
      </c>
      <c r="C53" s="249">
        <f>SUM(C38:C52)</f>
        <v>541</v>
      </c>
      <c r="D53" s="249">
        <f>SUM(D38:D52)</f>
        <v>474</v>
      </c>
      <c r="E53" s="249">
        <f t="shared" ref="E53:N53" si="1">SUM(E38:E52)</f>
        <v>180</v>
      </c>
      <c r="F53" s="249">
        <f t="shared" si="1"/>
        <v>1062</v>
      </c>
      <c r="G53" s="250">
        <f t="shared" si="1"/>
        <v>683</v>
      </c>
      <c r="H53" s="250">
        <f t="shared" si="1"/>
        <v>2068</v>
      </c>
      <c r="I53" s="249">
        <f>SUM(I38:I52)</f>
        <v>1913</v>
      </c>
      <c r="J53" s="249">
        <f>SUM(J38:J52)</f>
        <v>1930</v>
      </c>
      <c r="K53" s="250">
        <f t="shared" si="1"/>
        <v>1982</v>
      </c>
      <c r="L53" s="249">
        <f>SUM(L38:L52)</f>
        <v>737</v>
      </c>
      <c r="M53" s="249">
        <f>SUM(M38:M52)</f>
        <v>818</v>
      </c>
      <c r="N53" s="250">
        <f t="shared" si="1"/>
        <v>827</v>
      </c>
    </row>
  </sheetData>
  <mergeCells count="14">
    <mergeCell ref="A1:N1"/>
    <mergeCell ref="A3:A4"/>
    <mergeCell ref="B3:D3"/>
    <mergeCell ref="E3:F3"/>
    <mergeCell ref="G3:H3"/>
    <mergeCell ref="I3:K3"/>
    <mergeCell ref="L3:N3"/>
    <mergeCell ref="A34:N34"/>
    <mergeCell ref="A36:A37"/>
    <mergeCell ref="B36:D36"/>
    <mergeCell ref="E36:F36"/>
    <mergeCell ref="G36:H36"/>
    <mergeCell ref="I36:K36"/>
    <mergeCell ref="L36:N3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L24" sqref="L24"/>
    </sheetView>
  </sheetViews>
  <sheetFormatPr defaultRowHeight="15"/>
  <sheetData>
    <row r="1" spans="1:15" ht="15.75">
      <c r="A1" s="709" t="s">
        <v>328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253"/>
    </row>
    <row r="2" spans="1:15">
      <c r="A2" s="253" t="s">
        <v>95</v>
      </c>
      <c r="B2" s="254"/>
      <c r="C2" s="254"/>
      <c r="D2" s="254"/>
      <c r="E2" s="254"/>
      <c r="F2" s="254"/>
      <c r="G2" s="254"/>
      <c r="H2" s="254"/>
      <c r="I2" s="254"/>
      <c r="J2" s="254"/>
      <c r="K2" s="255"/>
      <c r="L2" s="254"/>
      <c r="M2" s="254"/>
      <c r="N2" s="253"/>
      <c r="O2" s="253"/>
    </row>
    <row r="3" spans="1:15" ht="41.25" customHeight="1">
      <c r="A3" s="796" t="s">
        <v>232</v>
      </c>
      <c r="B3" s="800" t="s">
        <v>329</v>
      </c>
      <c r="C3" s="800"/>
      <c r="D3" s="800" t="s">
        <v>330</v>
      </c>
      <c r="E3" s="800"/>
      <c r="F3" s="800" t="s">
        <v>331</v>
      </c>
      <c r="G3" s="800"/>
      <c r="H3" s="800" t="s">
        <v>332</v>
      </c>
      <c r="I3" s="800"/>
      <c r="J3" s="800" t="s">
        <v>333</v>
      </c>
      <c r="K3" s="800"/>
      <c r="L3" s="800" t="s">
        <v>334</v>
      </c>
      <c r="M3" s="800"/>
      <c r="N3" s="800" t="s">
        <v>335</v>
      </c>
      <c r="O3" s="800"/>
    </row>
    <row r="4" spans="1:15">
      <c r="A4" s="799"/>
      <c r="B4" s="256">
        <v>2013</v>
      </c>
      <c r="C4" s="256">
        <v>2014</v>
      </c>
      <c r="D4" s="256">
        <v>2013</v>
      </c>
      <c r="E4" s="256">
        <v>2014</v>
      </c>
      <c r="F4" s="256">
        <v>2013</v>
      </c>
      <c r="G4" s="256">
        <v>2014</v>
      </c>
      <c r="H4" s="256">
        <v>2013</v>
      </c>
      <c r="I4" s="257">
        <v>2014</v>
      </c>
      <c r="J4" s="256">
        <v>2013</v>
      </c>
      <c r="K4" s="257">
        <v>2014</v>
      </c>
      <c r="L4" s="256">
        <v>2013</v>
      </c>
      <c r="M4" s="257">
        <v>2014</v>
      </c>
      <c r="N4" s="256">
        <v>2014</v>
      </c>
      <c r="O4" s="257">
        <v>2014</v>
      </c>
    </row>
    <row r="5" spans="1:15">
      <c r="A5" s="236" t="s">
        <v>239</v>
      </c>
      <c r="B5" s="258">
        <v>36</v>
      </c>
      <c r="C5" s="258">
        <v>33</v>
      </c>
      <c r="D5" s="258">
        <v>16</v>
      </c>
      <c r="E5" s="258">
        <v>13</v>
      </c>
      <c r="F5" s="258">
        <v>9</v>
      </c>
      <c r="G5" s="258">
        <v>11</v>
      </c>
      <c r="H5" s="259">
        <v>0</v>
      </c>
      <c r="I5" s="259">
        <v>0</v>
      </c>
      <c r="J5" s="259">
        <v>0</v>
      </c>
      <c r="K5" s="259">
        <v>1</v>
      </c>
      <c r="L5" s="260">
        <v>7</v>
      </c>
      <c r="M5" s="260">
        <v>8</v>
      </c>
      <c r="N5" s="260">
        <v>0</v>
      </c>
      <c r="O5" s="260">
        <v>0</v>
      </c>
    </row>
    <row r="6" spans="1:15">
      <c r="A6" s="242" t="s">
        <v>240</v>
      </c>
      <c r="B6" s="261">
        <v>43</v>
      </c>
      <c r="C6" s="261">
        <v>50</v>
      </c>
      <c r="D6" s="261">
        <v>12</v>
      </c>
      <c r="E6" s="261">
        <v>12</v>
      </c>
      <c r="F6" s="261">
        <v>1</v>
      </c>
      <c r="G6" s="261">
        <v>4</v>
      </c>
      <c r="H6" s="262">
        <v>0</v>
      </c>
      <c r="I6" s="262">
        <v>0</v>
      </c>
      <c r="J6" s="262">
        <v>0</v>
      </c>
      <c r="K6" s="262">
        <v>0</v>
      </c>
      <c r="L6" s="263">
        <v>9</v>
      </c>
      <c r="M6" s="263">
        <v>10</v>
      </c>
      <c r="N6" s="263">
        <v>0</v>
      </c>
      <c r="O6" s="263">
        <v>0</v>
      </c>
    </row>
    <row r="7" spans="1:15">
      <c r="A7" s="242" t="s">
        <v>241</v>
      </c>
      <c r="B7" s="261">
        <v>36</v>
      </c>
      <c r="C7" s="261">
        <v>36</v>
      </c>
      <c r="D7" s="261">
        <v>6</v>
      </c>
      <c r="E7" s="261">
        <v>9</v>
      </c>
      <c r="F7" s="261">
        <v>2</v>
      </c>
      <c r="G7" s="261">
        <v>4</v>
      </c>
      <c r="H7" s="262">
        <v>0</v>
      </c>
      <c r="I7" s="262">
        <v>0</v>
      </c>
      <c r="J7" s="262">
        <v>0</v>
      </c>
      <c r="K7" s="262">
        <v>0</v>
      </c>
      <c r="L7" s="263">
        <v>14</v>
      </c>
      <c r="M7" s="263">
        <v>5</v>
      </c>
      <c r="N7" s="263">
        <v>0</v>
      </c>
      <c r="O7" s="263">
        <v>0</v>
      </c>
    </row>
    <row r="8" spans="1:15">
      <c r="A8" s="242" t="s">
        <v>242</v>
      </c>
      <c r="B8" s="261">
        <v>23</v>
      </c>
      <c r="C8" s="261">
        <v>28</v>
      </c>
      <c r="D8" s="261">
        <v>5</v>
      </c>
      <c r="E8" s="261">
        <v>10</v>
      </c>
      <c r="F8" s="261">
        <v>3</v>
      </c>
      <c r="G8" s="261">
        <v>7</v>
      </c>
      <c r="H8" s="262">
        <v>0</v>
      </c>
      <c r="I8" s="262">
        <v>1</v>
      </c>
      <c r="J8" s="262">
        <v>0</v>
      </c>
      <c r="K8" s="262">
        <v>0</v>
      </c>
      <c r="L8" s="263">
        <v>3</v>
      </c>
      <c r="M8" s="263">
        <v>12</v>
      </c>
      <c r="N8" s="263">
        <v>0</v>
      </c>
      <c r="O8" s="263">
        <v>0</v>
      </c>
    </row>
    <row r="9" spans="1:15">
      <c r="A9" s="242" t="s">
        <v>243</v>
      </c>
      <c r="B9" s="261">
        <v>32</v>
      </c>
      <c r="C9" s="261">
        <v>28</v>
      </c>
      <c r="D9" s="261">
        <v>5</v>
      </c>
      <c r="E9" s="261">
        <v>5</v>
      </c>
      <c r="F9" s="261">
        <v>8</v>
      </c>
      <c r="G9" s="261">
        <v>8</v>
      </c>
      <c r="H9" s="262">
        <v>0</v>
      </c>
      <c r="I9" s="262">
        <v>0</v>
      </c>
      <c r="J9" s="262">
        <v>0</v>
      </c>
      <c r="K9" s="262">
        <v>1</v>
      </c>
      <c r="L9" s="263">
        <v>1</v>
      </c>
      <c r="M9" s="263">
        <v>6</v>
      </c>
      <c r="N9" s="263">
        <v>0</v>
      </c>
      <c r="O9" s="263">
        <v>0</v>
      </c>
    </row>
    <row r="10" spans="1:15">
      <c r="A10" s="242" t="s">
        <v>244</v>
      </c>
      <c r="B10" s="261">
        <v>33</v>
      </c>
      <c r="C10" s="261">
        <v>27</v>
      </c>
      <c r="D10" s="261">
        <v>7</v>
      </c>
      <c r="E10" s="261">
        <v>4</v>
      </c>
      <c r="F10" s="261">
        <v>11</v>
      </c>
      <c r="G10" s="261">
        <v>10</v>
      </c>
      <c r="H10" s="262">
        <v>0</v>
      </c>
      <c r="I10" s="262">
        <v>0</v>
      </c>
      <c r="J10" s="262">
        <v>0</v>
      </c>
      <c r="K10" s="262">
        <v>1</v>
      </c>
      <c r="L10" s="263">
        <v>14</v>
      </c>
      <c r="M10" s="263">
        <v>11</v>
      </c>
      <c r="N10" s="263">
        <v>2</v>
      </c>
      <c r="O10" s="263">
        <v>0</v>
      </c>
    </row>
    <row r="11" spans="1:15">
      <c r="A11" s="242" t="s">
        <v>245</v>
      </c>
      <c r="B11" s="261">
        <v>37</v>
      </c>
      <c r="C11" s="261">
        <v>45</v>
      </c>
      <c r="D11" s="261">
        <v>8</v>
      </c>
      <c r="E11" s="261">
        <v>7</v>
      </c>
      <c r="F11" s="261">
        <v>11</v>
      </c>
      <c r="G11" s="261">
        <v>16</v>
      </c>
      <c r="H11" s="262">
        <v>0</v>
      </c>
      <c r="I11" s="262">
        <v>0</v>
      </c>
      <c r="J11" s="262">
        <v>0</v>
      </c>
      <c r="K11" s="262">
        <v>0</v>
      </c>
      <c r="L11" s="263">
        <v>8</v>
      </c>
      <c r="M11" s="263">
        <v>14</v>
      </c>
      <c r="N11" s="263">
        <v>0</v>
      </c>
      <c r="O11" s="263">
        <v>0</v>
      </c>
    </row>
    <row r="12" spans="1:15">
      <c r="A12" s="242" t="s">
        <v>246</v>
      </c>
      <c r="B12" s="261">
        <v>45</v>
      </c>
      <c r="C12" s="261">
        <v>52</v>
      </c>
      <c r="D12" s="261">
        <v>12</v>
      </c>
      <c r="E12" s="261">
        <v>14</v>
      </c>
      <c r="F12" s="261">
        <v>9</v>
      </c>
      <c r="G12" s="261">
        <v>7</v>
      </c>
      <c r="H12" s="262">
        <v>0</v>
      </c>
      <c r="I12" s="262">
        <v>0</v>
      </c>
      <c r="J12" s="262">
        <v>0</v>
      </c>
      <c r="K12" s="262">
        <v>0</v>
      </c>
      <c r="L12" s="263">
        <v>14</v>
      </c>
      <c r="M12" s="263">
        <v>8</v>
      </c>
      <c r="N12" s="263">
        <v>2</v>
      </c>
      <c r="O12" s="263">
        <v>1</v>
      </c>
    </row>
    <row r="13" spans="1:15">
      <c r="A13" s="242" t="s">
        <v>247</v>
      </c>
      <c r="B13" s="261">
        <v>61</v>
      </c>
      <c r="C13" s="261">
        <v>48</v>
      </c>
      <c r="D13" s="261">
        <v>18</v>
      </c>
      <c r="E13" s="261">
        <v>12</v>
      </c>
      <c r="F13" s="261">
        <v>7</v>
      </c>
      <c r="G13" s="261">
        <v>6</v>
      </c>
      <c r="H13" s="262">
        <v>1</v>
      </c>
      <c r="I13" s="262">
        <v>3</v>
      </c>
      <c r="J13" s="262">
        <v>0</v>
      </c>
      <c r="K13" s="262">
        <v>0</v>
      </c>
      <c r="L13" s="263">
        <v>12</v>
      </c>
      <c r="M13" s="263">
        <v>11</v>
      </c>
      <c r="N13" s="263">
        <v>1</v>
      </c>
      <c r="O13" s="263">
        <v>0</v>
      </c>
    </row>
    <row r="14" spans="1:15">
      <c r="A14" s="242" t="s">
        <v>248</v>
      </c>
      <c r="B14" s="261">
        <v>45</v>
      </c>
      <c r="C14" s="261">
        <v>35</v>
      </c>
      <c r="D14" s="261">
        <v>13</v>
      </c>
      <c r="E14" s="261">
        <v>9</v>
      </c>
      <c r="F14" s="261">
        <v>7</v>
      </c>
      <c r="G14" s="261">
        <v>8</v>
      </c>
      <c r="H14" s="262">
        <v>0</v>
      </c>
      <c r="I14" s="262">
        <v>0</v>
      </c>
      <c r="J14" s="262">
        <v>0</v>
      </c>
      <c r="K14" s="262">
        <v>0</v>
      </c>
      <c r="L14" s="263">
        <v>12</v>
      </c>
      <c r="M14" s="263">
        <v>9</v>
      </c>
      <c r="N14" s="263">
        <v>2</v>
      </c>
      <c r="O14" s="263">
        <v>0</v>
      </c>
    </row>
    <row r="15" spans="1:15">
      <c r="A15" s="242" t="s">
        <v>249</v>
      </c>
      <c r="B15" s="261">
        <v>40</v>
      </c>
      <c r="C15" s="261">
        <v>43</v>
      </c>
      <c r="D15" s="261">
        <v>14</v>
      </c>
      <c r="E15" s="261">
        <v>12</v>
      </c>
      <c r="F15" s="261">
        <v>1</v>
      </c>
      <c r="G15" s="261">
        <v>13</v>
      </c>
      <c r="H15" s="262">
        <v>0</v>
      </c>
      <c r="I15" s="262">
        <v>0</v>
      </c>
      <c r="J15" s="262">
        <v>0</v>
      </c>
      <c r="K15" s="262">
        <v>0</v>
      </c>
      <c r="L15" s="263">
        <v>4</v>
      </c>
      <c r="M15" s="263">
        <v>4</v>
      </c>
      <c r="N15" s="263">
        <v>0</v>
      </c>
      <c r="O15" s="263">
        <v>0</v>
      </c>
    </row>
    <row r="16" spans="1:15">
      <c r="A16" s="242" t="s">
        <v>250</v>
      </c>
      <c r="B16" s="261">
        <v>59</v>
      </c>
      <c r="C16" s="261">
        <v>42</v>
      </c>
      <c r="D16" s="261">
        <v>15</v>
      </c>
      <c r="E16" s="261">
        <v>8</v>
      </c>
      <c r="F16" s="261">
        <v>6</v>
      </c>
      <c r="G16" s="261">
        <v>8</v>
      </c>
      <c r="H16" s="262">
        <v>0</v>
      </c>
      <c r="I16" s="262">
        <v>0</v>
      </c>
      <c r="J16" s="262">
        <v>0</v>
      </c>
      <c r="K16" s="262">
        <v>0</v>
      </c>
      <c r="L16" s="263">
        <v>14</v>
      </c>
      <c r="M16" s="263">
        <v>4</v>
      </c>
      <c r="N16" s="263">
        <v>0</v>
      </c>
      <c r="O16" s="263">
        <v>0</v>
      </c>
    </row>
    <row r="17" spans="1:15">
      <c r="A17" s="242" t="s">
        <v>251</v>
      </c>
      <c r="B17" s="261">
        <v>140</v>
      </c>
      <c r="C17" s="261">
        <v>126</v>
      </c>
      <c r="D17" s="261">
        <v>32</v>
      </c>
      <c r="E17" s="261">
        <v>40</v>
      </c>
      <c r="F17" s="261">
        <v>8</v>
      </c>
      <c r="G17" s="261">
        <v>8</v>
      </c>
      <c r="H17" s="262">
        <v>0</v>
      </c>
      <c r="I17" s="262">
        <v>0</v>
      </c>
      <c r="J17" s="262">
        <v>1</v>
      </c>
      <c r="K17" s="262">
        <v>0</v>
      </c>
      <c r="L17" s="263">
        <v>13</v>
      </c>
      <c r="M17" s="263">
        <v>10</v>
      </c>
      <c r="N17" s="263">
        <v>6</v>
      </c>
      <c r="O17" s="263">
        <v>0</v>
      </c>
    </row>
    <row r="18" spans="1:15">
      <c r="A18" s="242" t="s">
        <v>252</v>
      </c>
      <c r="B18" s="261">
        <v>325</v>
      </c>
      <c r="C18" s="261">
        <v>373</v>
      </c>
      <c r="D18" s="261">
        <v>102</v>
      </c>
      <c r="E18" s="261">
        <v>95</v>
      </c>
      <c r="F18" s="261">
        <v>37</v>
      </c>
      <c r="G18" s="261">
        <v>50</v>
      </c>
      <c r="H18" s="262">
        <v>8</v>
      </c>
      <c r="I18" s="262">
        <v>12</v>
      </c>
      <c r="J18" s="262">
        <v>2</v>
      </c>
      <c r="K18" s="262">
        <v>0</v>
      </c>
      <c r="L18" s="263">
        <v>220</v>
      </c>
      <c r="M18" s="263">
        <v>18</v>
      </c>
      <c r="N18" s="263">
        <v>9</v>
      </c>
      <c r="O18" s="263">
        <v>5</v>
      </c>
    </row>
    <row r="19" spans="1:15">
      <c r="A19" s="242" t="s">
        <v>253</v>
      </c>
      <c r="B19" s="261">
        <v>78</v>
      </c>
      <c r="C19" s="261">
        <v>65</v>
      </c>
      <c r="D19" s="261">
        <v>19</v>
      </c>
      <c r="E19" s="261">
        <v>20</v>
      </c>
      <c r="F19" s="261">
        <v>30</v>
      </c>
      <c r="G19" s="261">
        <v>20</v>
      </c>
      <c r="H19" s="262">
        <v>0</v>
      </c>
      <c r="I19" s="262">
        <v>0</v>
      </c>
      <c r="J19" s="262">
        <v>1</v>
      </c>
      <c r="K19" s="262">
        <v>0</v>
      </c>
      <c r="L19" s="263">
        <v>18</v>
      </c>
      <c r="M19" s="263">
        <v>21</v>
      </c>
      <c r="N19" s="263">
        <v>0</v>
      </c>
      <c r="O19" s="263">
        <v>0</v>
      </c>
    </row>
    <row r="20" spans="1:15">
      <c r="A20" s="166" t="s">
        <v>254</v>
      </c>
      <c r="B20" s="144">
        <v>1033</v>
      </c>
      <c r="C20" s="144">
        <f>SUM(C5:C19)</f>
        <v>1031</v>
      </c>
      <c r="D20" s="144">
        <v>284</v>
      </c>
      <c r="E20" s="144">
        <f>SUM(E5:E19)</f>
        <v>270</v>
      </c>
      <c r="F20" s="144">
        <v>150</v>
      </c>
      <c r="G20" s="144">
        <f>SUM(G5:G19)</f>
        <v>180</v>
      </c>
      <c r="H20" s="144">
        <v>9</v>
      </c>
      <c r="I20" s="144">
        <f>SUM(I5:I19)</f>
        <v>16</v>
      </c>
      <c r="J20" s="144">
        <v>4</v>
      </c>
      <c r="K20" s="144">
        <f>SUM(K5:K19)</f>
        <v>3</v>
      </c>
      <c r="L20" s="144">
        <v>363</v>
      </c>
      <c r="M20" s="144">
        <f>SUM(M5:M19)</f>
        <v>151</v>
      </c>
      <c r="N20" s="144">
        <v>22</v>
      </c>
      <c r="O20" s="144">
        <f>SUM(O5:O19)</f>
        <v>6</v>
      </c>
    </row>
    <row r="21" spans="1:15">
      <c r="A21" s="797" t="s">
        <v>336</v>
      </c>
      <c r="B21" s="797"/>
      <c r="C21" s="797"/>
      <c r="D21" s="797"/>
      <c r="E21" s="797"/>
      <c r="F21" s="797"/>
      <c r="G21" s="797"/>
      <c r="H21" s="797"/>
      <c r="I21" s="797"/>
      <c r="J21" s="797"/>
      <c r="K21" s="797"/>
      <c r="L21" s="797"/>
      <c r="M21" s="797"/>
      <c r="N21" s="797"/>
      <c r="O21" s="797"/>
    </row>
    <row r="22" spans="1:15">
      <c r="A22" s="798"/>
      <c r="B22" s="798"/>
      <c r="C22" s="798"/>
      <c r="D22" s="798"/>
      <c r="E22" s="798"/>
      <c r="F22" s="798"/>
      <c r="G22" s="798"/>
      <c r="H22" s="798"/>
      <c r="I22" s="798"/>
      <c r="J22" s="798"/>
      <c r="K22" s="798"/>
      <c r="L22" s="798"/>
      <c r="M22" s="798"/>
      <c r="N22" s="798"/>
      <c r="O22" s="798"/>
    </row>
  </sheetData>
  <mergeCells count="10">
    <mergeCell ref="A21:O22"/>
    <mergeCell ref="A1:N1"/>
    <mergeCell ref="A3:A4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17" sqref="I17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729" t="s">
        <v>337</v>
      </c>
      <c r="B1" s="729"/>
      <c r="C1" s="729"/>
      <c r="D1" s="729"/>
      <c r="E1" s="729"/>
      <c r="F1" s="729"/>
      <c r="G1" s="729"/>
    </row>
    <row r="2" spans="1:7">
      <c r="A2" s="89"/>
      <c r="B2" s="264"/>
      <c r="C2" s="265"/>
      <c r="D2" s="265"/>
      <c r="E2" s="265"/>
      <c r="F2" s="266"/>
      <c r="G2" s="266"/>
    </row>
    <row r="3" spans="1:7">
      <c r="A3" s="89" t="s">
        <v>338</v>
      </c>
      <c r="B3" s="264"/>
      <c r="C3" s="265"/>
      <c r="D3" s="265"/>
      <c r="E3" s="265"/>
      <c r="F3" s="266"/>
      <c r="G3" s="266" t="s">
        <v>339</v>
      </c>
    </row>
    <row r="4" spans="1:7" ht="15" customHeight="1">
      <c r="A4" s="713" t="s">
        <v>65</v>
      </c>
      <c r="B4" s="802" t="s">
        <v>340</v>
      </c>
      <c r="C4" s="803"/>
      <c r="D4" s="804"/>
      <c r="E4" s="805" t="s">
        <v>341</v>
      </c>
      <c r="F4" s="806"/>
      <c r="G4" s="807"/>
    </row>
    <row r="5" spans="1:7">
      <c r="A5" s="801"/>
      <c r="B5" s="267" t="s">
        <v>103</v>
      </c>
      <c r="C5" s="268" t="s">
        <v>104</v>
      </c>
      <c r="D5" s="269" t="s">
        <v>105</v>
      </c>
      <c r="E5" s="267" t="s">
        <v>342</v>
      </c>
      <c r="F5" s="268" t="s">
        <v>343</v>
      </c>
      <c r="G5" s="268" t="s">
        <v>105</v>
      </c>
    </row>
    <row r="6" spans="1:7" ht="15.75" customHeight="1">
      <c r="A6" s="270" t="s">
        <v>76</v>
      </c>
      <c r="B6" s="271">
        <v>220864.6</v>
      </c>
      <c r="C6" s="271">
        <v>174419.4</v>
      </c>
      <c r="D6" s="271">
        <v>59.900373714846502</v>
      </c>
      <c r="E6" s="271">
        <v>719607.5</v>
      </c>
      <c r="F6" s="271">
        <v>719607.5</v>
      </c>
      <c r="G6" s="271">
        <f>SUM(F6/F6*100)</f>
        <v>100</v>
      </c>
    </row>
    <row r="7" spans="1:7" ht="15.75" customHeight="1">
      <c r="A7" s="92" t="s">
        <v>78</v>
      </c>
      <c r="B7" s="269">
        <v>238838.3</v>
      </c>
      <c r="C7" s="269">
        <v>183603.9</v>
      </c>
      <c r="D7" s="269">
        <v>58.6</v>
      </c>
      <c r="E7" s="269">
        <v>773015.3</v>
      </c>
      <c r="F7" s="269">
        <v>773015.3</v>
      </c>
      <c r="G7" s="269">
        <f t="shared" ref="G7:G21" si="0">SUM(F7/F7*100)</f>
        <v>100</v>
      </c>
    </row>
    <row r="8" spans="1:7" ht="15.75" customHeight="1">
      <c r="A8" s="92" t="s">
        <v>79</v>
      </c>
      <c r="B8" s="269">
        <v>316485.40000000002</v>
      </c>
      <c r="C8" s="269">
        <v>256584.4</v>
      </c>
      <c r="D8" s="269">
        <v>62.4</v>
      </c>
      <c r="E8" s="269">
        <v>588257.69999999995</v>
      </c>
      <c r="F8" s="269">
        <v>588257.69999999995</v>
      </c>
      <c r="G8" s="269">
        <f t="shared" si="0"/>
        <v>100</v>
      </c>
    </row>
    <row r="9" spans="1:7" ht="15.75" customHeight="1">
      <c r="A9" s="92" t="s">
        <v>80</v>
      </c>
      <c r="B9" s="269">
        <v>173150.9</v>
      </c>
      <c r="C9" s="269">
        <v>142498.70000000001</v>
      </c>
      <c r="D9" s="269">
        <v>64</v>
      </c>
      <c r="E9" s="269">
        <v>360963.6</v>
      </c>
      <c r="F9" s="269">
        <v>360963.6</v>
      </c>
      <c r="G9" s="269">
        <f t="shared" si="0"/>
        <v>100</v>
      </c>
    </row>
    <row r="10" spans="1:7" ht="15.75" customHeight="1">
      <c r="A10" s="92" t="s">
        <v>81</v>
      </c>
      <c r="B10" s="269">
        <v>260895.3</v>
      </c>
      <c r="C10" s="269">
        <v>192575.9</v>
      </c>
      <c r="D10" s="269">
        <v>60.3</v>
      </c>
      <c r="E10" s="269">
        <v>384110.8</v>
      </c>
      <c r="F10" s="269">
        <v>384110.8</v>
      </c>
      <c r="G10" s="269">
        <f t="shared" si="0"/>
        <v>100</v>
      </c>
    </row>
    <row r="11" spans="1:7" ht="15.75" customHeight="1">
      <c r="A11" s="92" t="s">
        <v>82</v>
      </c>
      <c r="B11" s="269">
        <v>240512.7</v>
      </c>
      <c r="C11" s="269">
        <v>199782.1</v>
      </c>
      <c r="D11" s="269">
        <v>66.3</v>
      </c>
      <c r="E11" s="269">
        <v>458950.2</v>
      </c>
      <c r="F11" s="269">
        <v>458950.2</v>
      </c>
      <c r="G11" s="269">
        <f t="shared" si="0"/>
        <v>100</v>
      </c>
    </row>
    <row r="12" spans="1:7" ht="15.75" customHeight="1">
      <c r="A12" s="92" t="s">
        <v>83</v>
      </c>
      <c r="B12" s="269">
        <v>359031.6</v>
      </c>
      <c r="C12" s="269">
        <v>318179.8</v>
      </c>
      <c r="D12" s="269">
        <v>84</v>
      </c>
      <c r="E12" s="269">
        <v>710421.8</v>
      </c>
      <c r="F12" s="269">
        <v>710421.8</v>
      </c>
      <c r="G12" s="269">
        <f t="shared" si="0"/>
        <v>100</v>
      </c>
    </row>
    <row r="13" spans="1:7" ht="15.75" customHeight="1">
      <c r="A13" s="92" t="s">
        <v>84</v>
      </c>
      <c r="B13" s="269">
        <v>283929.90000000002</v>
      </c>
      <c r="C13" s="269">
        <v>223431.3</v>
      </c>
      <c r="D13" s="269">
        <v>52.7</v>
      </c>
      <c r="E13" s="269">
        <v>769572.5</v>
      </c>
      <c r="F13" s="269">
        <v>769572.5</v>
      </c>
      <c r="G13" s="269">
        <f t="shared" si="0"/>
        <v>100</v>
      </c>
    </row>
    <row r="14" spans="1:7" ht="15.75" customHeight="1">
      <c r="A14" s="92" t="s">
        <v>86</v>
      </c>
      <c r="B14" s="269">
        <v>336448.9</v>
      </c>
      <c r="C14" s="269">
        <v>260508.5</v>
      </c>
      <c r="D14" s="269">
        <v>59.1</v>
      </c>
      <c r="E14" s="269">
        <v>697419.9</v>
      </c>
      <c r="F14" s="269">
        <v>697419.9</v>
      </c>
      <c r="G14" s="269">
        <f t="shared" si="0"/>
        <v>100</v>
      </c>
    </row>
    <row r="15" spans="1:7" ht="15.75" customHeight="1">
      <c r="A15" s="92" t="s">
        <v>87</v>
      </c>
      <c r="B15" s="269">
        <v>243390.1</v>
      </c>
      <c r="C15" s="269">
        <v>194074.3</v>
      </c>
      <c r="D15" s="269">
        <v>65.2</v>
      </c>
      <c r="E15" s="269">
        <v>616372.4</v>
      </c>
      <c r="F15" s="269">
        <v>616372.4</v>
      </c>
      <c r="G15" s="269">
        <f t="shared" si="0"/>
        <v>100</v>
      </c>
    </row>
    <row r="16" spans="1:7" ht="15.75" customHeight="1">
      <c r="A16" s="92" t="s">
        <v>88</v>
      </c>
      <c r="B16" s="269">
        <v>311159.40000000002</v>
      </c>
      <c r="C16" s="269">
        <v>247745.1</v>
      </c>
      <c r="D16" s="269">
        <v>61.6</v>
      </c>
      <c r="E16" s="269">
        <v>850022.5</v>
      </c>
      <c r="F16" s="269">
        <v>850022.5</v>
      </c>
      <c r="G16" s="269">
        <f t="shared" si="0"/>
        <v>100</v>
      </c>
    </row>
    <row r="17" spans="1:7" ht="15.75" customHeight="1">
      <c r="A17" s="92" t="s">
        <v>89</v>
      </c>
      <c r="B17" s="269">
        <v>252084.3</v>
      </c>
      <c r="C17" s="269">
        <v>191477.8</v>
      </c>
      <c r="D17" s="269">
        <v>54.8</v>
      </c>
      <c r="E17" s="269">
        <v>637491.80000000005</v>
      </c>
      <c r="F17" s="269">
        <v>637491.80000000005</v>
      </c>
      <c r="G17" s="269">
        <f t="shared" si="0"/>
        <v>100</v>
      </c>
    </row>
    <row r="18" spans="1:7" ht="15.75" customHeight="1">
      <c r="A18" s="92" t="s">
        <v>90</v>
      </c>
      <c r="B18" s="269">
        <v>643627.1</v>
      </c>
      <c r="C18" s="269">
        <v>520367.3</v>
      </c>
      <c r="D18" s="269">
        <v>65</v>
      </c>
      <c r="E18" s="269">
        <v>2117930.5</v>
      </c>
      <c r="F18" s="269">
        <v>2117930.5</v>
      </c>
      <c r="G18" s="269">
        <f t="shared" si="0"/>
        <v>100</v>
      </c>
    </row>
    <row r="19" spans="1:7" ht="15.75" customHeight="1">
      <c r="A19" s="92" t="s">
        <v>92</v>
      </c>
      <c r="B19" s="269">
        <v>299120.59999999998</v>
      </c>
      <c r="C19" s="269">
        <v>239388.79999999999</v>
      </c>
      <c r="D19" s="269">
        <v>60.8</v>
      </c>
      <c r="E19" s="269">
        <v>953695</v>
      </c>
      <c r="F19" s="269">
        <v>953695</v>
      </c>
      <c r="G19" s="269">
        <f t="shared" si="0"/>
        <v>100</v>
      </c>
    </row>
    <row r="20" spans="1:7" ht="15.75" customHeight="1">
      <c r="A20" s="92" t="s">
        <v>91</v>
      </c>
      <c r="B20" s="269">
        <v>5769774.5</v>
      </c>
      <c r="C20" s="269">
        <v>4738238.5</v>
      </c>
      <c r="D20" s="269">
        <v>107.5</v>
      </c>
      <c r="E20" s="269">
        <v>6458364.4000000004</v>
      </c>
      <c r="F20" s="269">
        <v>6458364.4000000004</v>
      </c>
      <c r="G20" s="269">
        <f t="shared" si="0"/>
        <v>100</v>
      </c>
    </row>
    <row r="21" spans="1:7" ht="15.75" customHeight="1">
      <c r="A21" s="272" t="s">
        <v>93</v>
      </c>
      <c r="B21" s="273">
        <f>SUM(B6:B20)</f>
        <v>9949313.5999999996</v>
      </c>
      <c r="C21" s="273">
        <f>SUM(C6:C20)</f>
        <v>8082875.7999999989</v>
      </c>
      <c r="D21" s="273">
        <v>82.6</v>
      </c>
      <c r="E21" s="273">
        <f>SUM(E6:E20)</f>
        <v>17096195.899999999</v>
      </c>
      <c r="F21" s="273">
        <f>SUM(F6:F20)</f>
        <v>17096195.899999999</v>
      </c>
      <c r="G21" s="273">
        <f t="shared" si="0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XFD1"/>
    </sheetView>
  </sheetViews>
  <sheetFormatPr defaultRowHeight="14.25"/>
  <cols>
    <col min="1" max="1" width="3.85546875" style="14" customWidth="1"/>
    <col min="2" max="2" width="32.7109375" style="14" customWidth="1"/>
    <col min="3" max="3" width="9.85546875" style="14" customWidth="1"/>
    <col min="4" max="4" width="11.28515625" style="14" customWidth="1"/>
    <col min="5" max="5" width="11.140625" style="14" customWidth="1"/>
    <col min="6" max="6" width="7.85546875" style="14" customWidth="1"/>
    <col min="7" max="7" width="10" style="14" customWidth="1"/>
    <col min="8" max="16384" width="9.140625" style="14"/>
  </cols>
  <sheetData>
    <row r="1" spans="1:7">
      <c r="A1" s="810" t="s">
        <v>344</v>
      </c>
      <c r="B1" s="810"/>
      <c r="C1" s="810"/>
      <c r="D1" s="810"/>
      <c r="E1" s="810"/>
      <c r="F1" s="810"/>
      <c r="G1" s="810"/>
    </row>
    <row r="2" spans="1:7">
      <c r="A2" s="274"/>
      <c r="B2" s="274"/>
      <c r="C2" s="811"/>
      <c r="D2" s="811"/>
      <c r="E2" s="274"/>
      <c r="F2" s="812" t="s">
        <v>338</v>
      </c>
      <c r="G2" s="812"/>
    </row>
    <row r="3" spans="1:7">
      <c r="A3" s="813"/>
      <c r="B3" s="813"/>
      <c r="C3" s="814" t="s">
        <v>345</v>
      </c>
      <c r="D3" s="814" t="s">
        <v>346</v>
      </c>
      <c r="E3" s="814"/>
      <c r="F3" s="814"/>
      <c r="G3" s="813" t="s">
        <v>347</v>
      </c>
    </row>
    <row r="4" spans="1:7">
      <c r="A4" s="813"/>
      <c r="B4" s="813"/>
      <c r="C4" s="814"/>
      <c r="D4" s="275" t="s">
        <v>348</v>
      </c>
      <c r="E4" s="276" t="s">
        <v>349</v>
      </c>
      <c r="F4" s="277" t="s">
        <v>350</v>
      </c>
      <c r="G4" s="813"/>
    </row>
    <row r="5" spans="1:7">
      <c r="A5" s="278" t="s">
        <v>351</v>
      </c>
      <c r="B5" s="278"/>
      <c r="C5" s="279">
        <f t="shared" ref="C5:D5" si="0">C7+C8+C9+C10+C11</f>
        <v>17423.7</v>
      </c>
      <c r="D5" s="279">
        <f t="shared" si="0"/>
        <v>9949.4000000000015</v>
      </c>
      <c r="E5" s="279">
        <f>E7+E8+E9+E10+E11</f>
        <v>21178.500000000004</v>
      </c>
      <c r="F5" s="280">
        <f t="shared" ref="F5:F18" si="1">E5/D5*100</f>
        <v>212.86208213560616</v>
      </c>
      <c r="G5" s="280">
        <f t="shared" ref="G5" si="2">E5/C5*100</f>
        <v>121.54995781607812</v>
      </c>
    </row>
    <row r="6" spans="1:7">
      <c r="A6" s="808" t="s">
        <v>352</v>
      </c>
      <c r="B6" s="808"/>
      <c r="C6" s="808"/>
      <c r="D6" s="808"/>
      <c r="E6" s="808"/>
      <c r="F6" s="280"/>
      <c r="G6" s="280"/>
    </row>
    <row r="7" spans="1:7">
      <c r="A7" s="281"/>
      <c r="B7" s="281" t="s">
        <v>353</v>
      </c>
      <c r="C7" s="282">
        <v>14681.5</v>
      </c>
      <c r="D7" s="282">
        <v>6530.6</v>
      </c>
      <c r="E7" s="282">
        <v>17404.5</v>
      </c>
      <c r="F7" s="280">
        <f>E7/D7*100</f>
        <v>266.50690595044864</v>
      </c>
      <c r="G7" s="280">
        <f>E7/C7*100</f>
        <v>118.54715117665089</v>
      </c>
    </row>
    <row r="8" spans="1:7">
      <c r="A8" s="281"/>
      <c r="B8" s="281" t="s">
        <v>354</v>
      </c>
      <c r="C8" s="282">
        <v>580.5</v>
      </c>
      <c r="D8" s="282">
        <v>706.8</v>
      </c>
      <c r="E8" s="282">
        <v>801.7</v>
      </c>
      <c r="F8" s="280">
        <f t="shared" si="1"/>
        <v>113.4267119411432</v>
      </c>
      <c r="G8" s="280">
        <f t="shared" ref="G8:G12" si="3">E8/C8*100</f>
        <v>138.10508182601205</v>
      </c>
    </row>
    <row r="9" spans="1:7">
      <c r="A9" s="281"/>
      <c r="B9" s="281" t="s">
        <v>355</v>
      </c>
      <c r="C9" s="282">
        <v>1659</v>
      </c>
      <c r="D9" s="282">
        <v>2066.9</v>
      </c>
      <c r="E9" s="282">
        <v>2193.4</v>
      </c>
      <c r="F9" s="280">
        <f t="shared" si="1"/>
        <v>106.12027674294838</v>
      </c>
      <c r="G9" s="280">
        <f t="shared" si="3"/>
        <v>132.21217600964437</v>
      </c>
    </row>
    <row r="10" spans="1:7">
      <c r="A10" s="281"/>
      <c r="B10" s="281" t="s">
        <v>356</v>
      </c>
      <c r="C10" s="282">
        <v>388</v>
      </c>
      <c r="D10" s="282">
        <v>490.2</v>
      </c>
      <c r="E10" s="282">
        <v>480.2</v>
      </c>
      <c r="F10" s="280">
        <f t="shared" si="1"/>
        <v>97.960016319869439</v>
      </c>
      <c r="G10" s="280">
        <f t="shared" si="3"/>
        <v>123.76288659793815</v>
      </c>
    </row>
    <row r="11" spans="1:7">
      <c r="A11" s="281"/>
      <c r="B11" s="281" t="s">
        <v>357</v>
      </c>
      <c r="C11" s="282">
        <v>114.7</v>
      </c>
      <c r="D11" s="282">
        <v>154.9</v>
      </c>
      <c r="E11" s="282">
        <v>298.7</v>
      </c>
      <c r="F11" s="280">
        <f t="shared" si="1"/>
        <v>192.83408650742413</v>
      </c>
      <c r="G11" s="280">
        <f t="shared" si="3"/>
        <v>260.41848299912817</v>
      </c>
    </row>
    <row r="12" spans="1:7">
      <c r="A12" s="281" t="s">
        <v>358</v>
      </c>
      <c r="B12" s="281"/>
      <c r="C12" s="282">
        <f t="shared" ref="C12:D12" si="4">C14+C15+C16+C17+C18</f>
        <v>17360.5</v>
      </c>
      <c r="D12" s="282">
        <f t="shared" si="4"/>
        <v>20408.400000000001</v>
      </c>
      <c r="E12" s="282">
        <f>E14+E15+E16+E17+E18</f>
        <v>21595</v>
      </c>
      <c r="F12" s="280">
        <f t="shared" si="1"/>
        <v>105.81427255443836</v>
      </c>
      <c r="G12" s="280">
        <f t="shared" si="3"/>
        <v>124.39157858356613</v>
      </c>
    </row>
    <row r="13" spans="1:7">
      <c r="A13" s="809" t="s">
        <v>352</v>
      </c>
      <c r="B13" s="809"/>
      <c r="C13" s="809"/>
      <c r="D13" s="809"/>
      <c r="E13" s="809"/>
      <c r="F13" s="280"/>
      <c r="G13" s="280"/>
    </row>
    <row r="14" spans="1:7">
      <c r="A14" s="281"/>
      <c r="B14" s="281" t="s">
        <v>353</v>
      </c>
      <c r="C14" s="279">
        <v>14639.6</v>
      </c>
      <c r="D14" s="282">
        <v>17069.5</v>
      </c>
      <c r="E14" s="282">
        <v>17705.3</v>
      </c>
      <c r="F14" s="280">
        <f t="shared" si="1"/>
        <v>103.72477225460617</v>
      </c>
      <c r="G14" s="280">
        <f>E14/C14*100</f>
        <v>120.94114593294898</v>
      </c>
    </row>
    <row r="15" spans="1:7">
      <c r="A15" s="281"/>
      <c r="B15" s="281" t="s">
        <v>354</v>
      </c>
      <c r="C15" s="279">
        <v>543.5</v>
      </c>
      <c r="D15" s="282">
        <v>777.3</v>
      </c>
      <c r="E15" s="282">
        <v>820</v>
      </c>
      <c r="F15" s="280">
        <f t="shared" si="1"/>
        <v>105.49337450147948</v>
      </c>
      <c r="G15" s="280">
        <f t="shared" ref="G15:G18" si="5">E15/C15*100</f>
        <v>150.87396504139835</v>
      </c>
    </row>
    <row r="16" spans="1:7">
      <c r="A16" s="281"/>
      <c r="B16" s="281" t="s">
        <v>355</v>
      </c>
      <c r="C16" s="279">
        <v>1695.8</v>
      </c>
      <c r="D16" s="282">
        <v>2298.1999999999998</v>
      </c>
      <c r="E16" s="282">
        <v>2216.4</v>
      </c>
      <c r="F16" s="280">
        <f t="shared" si="1"/>
        <v>96.44069271603864</v>
      </c>
      <c r="G16" s="280">
        <f t="shared" si="5"/>
        <v>130.6993749262885</v>
      </c>
    </row>
    <row r="17" spans="1:7">
      <c r="A17" s="278"/>
      <c r="B17" s="278" t="s">
        <v>356</v>
      </c>
      <c r="C17" s="279">
        <v>349.8</v>
      </c>
      <c r="D17" s="279">
        <v>147.19999999999999</v>
      </c>
      <c r="E17" s="279">
        <v>550.20000000000005</v>
      </c>
      <c r="F17" s="280">
        <f t="shared" si="1"/>
        <v>373.77717391304355</v>
      </c>
      <c r="G17" s="280">
        <f t="shared" si="5"/>
        <v>157.28987993138935</v>
      </c>
    </row>
    <row r="18" spans="1:7">
      <c r="A18" s="283"/>
      <c r="B18" s="283" t="s">
        <v>357</v>
      </c>
      <c r="C18" s="284">
        <v>131.80000000000001</v>
      </c>
      <c r="D18" s="284">
        <v>116.2</v>
      </c>
      <c r="E18" s="284">
        <v>303.10000000000002</v>
      </c>
      <c r="F18" s="284">
        <f t="shared" si="1"/>
        <v>260.84337349397589</v>
      </c>
      <c r="G18" s="284">
        <f t="shared" si="5"/>
        <v>229.96965098634291</v>
      </c>
    </row>
    <row r="19" spans="1:7">
      <c r="A19" s="285"/>
      <c r="B19" s="285"/>
      <c r="C19" s="285"/>
      <c r="D19" s="285"/>
      <c r="E19" s="285"/>
      <c r="F19" s="285"/>
      <c r="G19" s="280"/>
    </row>
    <row r="20" spans="1:7">
      <c r="A20" s="14" t="s">
        <v>359</v>
      </c>
    </row>
  </sheetData>
  <mergeCells count="9">
    <mergeCell ref="A6:E6"/>
    <mergeCell ref="A13:E13"/>
    <mergeCell ref="A1:G1"/>
    <mergeCell ref="C2:D2"/>
    <mergeCell ref="F2:G2"/>
    <mergeCell ref="A3:B4"/>
    <mergeCell ref="C3:C4"/>
    <mergeCell ref="D3:F3"/>
    <mergeCell ref="G3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H14" sqref="H14"/>
    </sheetView>
  </sheetViews>
  <sheetFormatPr defaultRowHeight="14.25"/>
  <cols>
    <col min="1" max="1" width="16.140625" style="300" customWidth="1"/>
    <col min="2" max="3" width="18.140625" style="300" customWidth="1"/>
    <col min="4" max="4" width="15.7109375" style="300" customWidth="1"/>
    <col min="5" max="5" width="12.7109375" style="300" customWidth="1"/>
    <col min="6" max="6" width="17.42578125" style="300" customWidth="1"/>
    <col min="7" max="256" width="9.140625" style="286"/>
    <col min="257" max="257" width="16.140625" style="286" customWidth="1"/>
    <col min="258" max="259" width="18.140625" style="286" customWidth="1"/>
    <col min="260" max="260" width="15.7109375" style="286" customWidth="1"/>
    <col min="261" max="261" width="12.7109375" style="286" customWidth="1"/>
    <col min="262" max="262" width="17.42578125" style="286" customWidth="1"/>
    <col min="263" max="512" width="9.140625" style="286"/>
    <col min="513" max="513" width="16.140625" style="286" customWidth="1"/>
    <col min="514" max="515" width="18.140625" style="286" customWidth="1"/>
    <col min="516" max="516" width="15.7109375" style="286" customWidth="1"/>
    <col min="517" max="517" width="12.7109375" style="286" customWidth="1"/>
    <col min="518" max="518" width="17.42578125" style="286" customWidth="1"/>
    <col min="519" max="768" width="9.140625" style="286"/>
    <col min="769" max="769" width="16.140625" style="286" customWidth="1"/>
    <col min="770" max="771" width="18.140625" style="286" customWidth="1"/>
    <col min="772" max="772" width="15.7109375" style="286" customWidth="1"/>
    <col min="773" max="773" width="12.7109375" style="286" customWidth="1"/>
    <col min="774" max="774" width="17.42578125" style="286" customWidth="1"/>
    <col min="775" max="1024" width="9.140625" style="286"/>
    <col min="1025" max="1025" width="16.140625" style="286" customWidth="1"/>
    <col min="1026" max="1027" width="18.140625" style="286" customWidth="1"/>
    <col min="1028" max="1028" width="15.7109375" style="286" customWidth="1"/>
    <col min="1029" max="1029" width="12.7109375" style="286" customWidth="1"/>
    <col min="1030" max="1030" width="17.42578125" style="286" customWidth="1"/>
    <col min="1031" max="1280" width="9.140625" style="286"/>
    <col min="1281" max="1281" width="16.140625" style="286" customWidth="1"/>
    <col min="1282" max="1283" width="18.140625" style="286" customWidth="1"/>
    <col min="1284" max="1284" width="15.7109375" style="286" customWidth="1"/>
    <col min="1285" max="1285" width="12.7109375" style="286" customWidth="1"/>
    <col min="1286" max="1286" width="17.42578125" style="286" customWidth="1"/>
    <col min="1287" max="1536" width="9.140625" style="286"/>
    <col min="1537" max="1537" width="16.140625" style="286" customWidth="1"/>
    <col min="1538" max="1539" width="18.140625" style="286" customWidth="1"/>
    <col min="1540" max="1540" width="15.7109375" style="286" customWidth="1"/>
    <col min="1541" max="1541" width="12.7109375" style="286" customWidth="1"/>
    <col min="1542" max="1542" width="17.42578125" style="286" customWidth="1"/>
    <col min="1543" max="1792" width="9.140625" style="286"/>
    <col min="1793" max="1793" width="16.140625" style="286" customWidth="1"/>
    <col min="1794" max="1795" width="18.140625" style="286" customWidth="1"/>
    <col min="1796" max="1796" width="15.7109375" style="286" customWidth="1"/>
    <col min="1797" max="1797" width="12.7109375" style="286" customWidth="1"/>
    <col min="1798" max="1798" width="17.42578125" style="286" customWidth="1"/>
    <col min="1799" max="2048" width="9.140625" style="286"/>
    <col min="2049" max="2049" width="16.140625" style="286" customWidth="1"/>
    <col min="2050" max="2051" width="18.140625" style="286" customWidth="1"/>
    <col min="2052" max="2052" width="15.7109375" style="286" customWidth="1"/>
    <col min="2053" max="2053" width="12.7109375" style="286" customWidth="1"/>
    <col min="2054" max="2054" width="17.42578125" style="286" customWidth="1"/>
    <col min="2055" max="2304" width="9.140625" style="286"/>
    <col min="2305" max="2305" width="16.140625" style="286" customWidth="1"/>
    <col min="2306" max="2307" width="18.140625" style="286" customWidth="1"/>
    <col min="2308" max="2308" width="15.7109375" style="286" customWidth="1"/>
    <col min="2309" max="2309" width="12.7109375" style="286" customWidth="1"/>
    <col min="2310" max="2310" width="17.42578125" style="286" customWidth="1"/>
    <col min="2311" max="2560" width="9.140625" style="286"/>
    <col min="2561" max="2561" width="16.140625" style="286" customWidth="1"/>
    <col min="2562" max="2563" width="18.140625" style="286" customWidth="1"/>
    <col min="2564" max="2564" width="15.7109375" style="286" customWidth="1"/>
    <col min="2565" max="2565" width="12.7109375" style="286" customWidth="1"/>
    <col min="2566" max="2566" width="17.42578125" style="286" customWidth="1"/>
    <col min="2567" max="2816" width="9.140625" style="286"/>
    <col min="2817" max="2817" width="16.140625" style="286" customWidth="1"/>
    <col min="2818" max="2819" width="18.140625" style="286" customWidth="1"/>
    <col min="2820" max="2820" width="15.7109375" style="286" customWidth="1"/>
    <col min="2821" max="2821" width="12.7109375" style="286" customWidth="1"/>
    <col min="2822" max="2822" width="17.42578125" style="286" customWidth="1"/>
    <col min="2823" max="3072" width="9.140625" style="286"/>
    <col min="3073" max="3073" width="16.140625" style="286" customWidth="1"/>
    <col min="3074" max="3075" width="18.140625" style="286" customWidth="1"/>
    <col min="3076" max="3076" width="15.7109375" style="286" customWidth="1"/>
    <col min="3077" max="3077" width="12.7109375" style="286" customWidth="1"/>
    <col min="3078" max="3078" width="17.42578125" style="286" customWidth="1"/>
    <col min="3079" max="3328" width="9.140625" style="286"/>
    <col min="3329" max="3329" width="16.140625" style="286" customWidth="1"/>
    <col min="3330" max="3331" width="18.140625" style="286" customWidth="1"/>
    <col min="3332" max="3332" width="15.7109375" style="286" customWidth="1"/>
    <col min="3333" max="3333" width="12.7109375" style="286" customWidth="1"/>
    <col min="3334" max="3334" width="17.42578125" style="286" customWidth="1"/>
    <col min="3335" max="3584" width="9.140625" style="286"/>
    <col min="3585" max="3585" width="16.140625" style="286" customWidth="1"/>
    <col min="3586" max="3587" width="18.140625" style="286" customWidth="1"/>
    <col min="3588" max="3588" width="15.7109375" style="286" customWidth="1"/>
    <col min="3589" max="3589" width="12.7109375" style="286" customWidth="1"/>
    <col min="3590" max="3590" width="17.42578125" style="286" customWidth="1"/>
    <col min="3591" max="3840" width="9.140625" style="286"/>
    <col min="3841" max="3841" width="16.140625" style="286" customWidth="1"/>
    <col min="3842" max="3843" width="18.140625" style="286" customWidth="1"/>
    <col min="3844" max="3844" width="15.7109375" style="286" customWidth="1"/>
    <col min="3845" max="3845" width="12.7109375" style="286" customWidth="1"/>
    <col min="3846" max="3846" width="17.42578125" style="286" customWidth="1"/>
    <col min="3847" max="4096" width="9.140625" style="286"/>
    <col min="4097" max="4097" width="16.140625" style="286" customWidth="1"/>
    <col min="4098" max="4099" width="18.140625" style="286" customWidth="1"/>
    <col min="4100" max="4100" width="15.7109375" style="286" customWidth="1"/>
    <col min="4101" max="4101" width="12.7109375" style="286" customWidth="1"/>
    <col min="4102" max="4102" width="17.42578125" style="286" customWidth="1"/>
    <col min="4103" max="4352" width="9.140625" style="286"/>
    <col min="4353" max="4353" width="16.140625" style="286" customWidth="1"/>
    <col min="4354" max="4355" width="18.140625" style="286" customWidth="1"/>
    <col min="4356" max="4356" width="15.7109375" style="286" customWidth="1"/>
    <col min="4357" max="4357" width="12.7109375" style="286" customWidth="1"/>
    <col min="4358" max="4358" width="17.42578125" style="286" customWidth="1"/>
    <col min="4359" max="4608" width="9.140625" style="286"/>
    <col min="4609" max="4609" width="16.140625" style="286" customWidth="1"/>
    <col min="4610" max="4611" width="18.140625" style="286" customWidth="1"/>
    <col min="4612" max="4612" width="15.7109375" style="286" customWidth="1"/>
    <col min="4613" max="4613" width="12.7109375" style="286" customWidth="1"/>
    <col min="4614" max="4614" width="17.42578125" style="286" customWidth="1"/>
    <col min="4615" max="4864" width="9.140625" style="286"/>
    <col min="4865" max="4865" width="16.140625" style="286" customWidth="1"/>
    <col min="4866" max="4867" width="18.140625" style="286" customWidth="1"/>
    <col min="4868" max="4868" width="15.7109375" style="286" customWidth="1"/>
    <col min="4869" max="4869" width="12.7109375" style="286" customWidth="1"/>
    <col min="4870" max="4870" width="17.42578125" style="286" customWidth="1"/>
    <col min="4871" max="5120" width="9.140625" style="286"/>
    <col min="5121" max="5121" width="16.140625" style="286" customWidth="1"/>
    <col min="5122" max="5123" width="18.140625" style="286" customWidth="1"/>
    <col min="5124" max="5124" width="15.7109375" style="286" customWidth="1"/>
    <col min="5125" max="5125" width="12.7109375" style="286" customWidth="1"/>
    <col min="5126" max="5126" width="17.42578125" style="286" customWidth="1"/>
    <col min="5127" max="5376" width="9.140625" style="286"/>
    <col min="5377" max="5377" width="16.140625" style="286" customWidth="1"/>
    <col min="5378" max="5379" width="18.140625" style="286" customWidth="1"/>
    <col min="5380" max="5380" width="15.7109375" style="286" customWidth="1"/>
    <col min="5381" max="5381" width="12.7109375" style="286" customWidth="1"/>
    <col min="5382" max="5382" width="17.42578125" style="286" customWidth="1"/>
    <col min="5383" max="5632" width="9.140625" style="286"/>
    <col min="5633" max="5633" width="16.140625" style="286" customWidth="1"/>
    <col min="5634" max="5635" width="18.140625" style="286" customWidth="1"/>
    <col min="5636" max="5636" width="15.7109375" style="286" customWidth="1"/>
    <col min="5637" max="5637" width="12.7109375" style="286" customWidth="1"/>
    <col min="5638" max="5638" width="17.42578125" style="286" customWidth="1"/>
    <col min="5639" max="5888" width="9.140625" style="286"/>
    <col min="5889" max="5889" width="16.140625" style="286" customWidth="1"/>
    <col min="5890" max="5891" width="18.140625" style="286" customWidth="1"/>
    <col min="5892" max="5892" width="15.7109375" style="286" customWidth="1"/>
    <col min="5893" max="5893" width="12.7109375" style="286" customWidth="1"/>
    <col min="5894" max="5894" width="17.42578125" style="286" customWidth="1"/>
    <col min="5895" max="6144" width="9.140625" style="286"/>
    <col min="6145" max="6145" width="16.140625" style="286" customWidth="1"/>
    <col min="6146" max="6147" width="18.140625" style="286" customWidth="1"/>
    <col min="6148" max="6148" width="15.7109375" style="286" customWidth="1"/>
    <col min="6149" max="6149" width="12.7109375" style="286" customWidth="1"/>
    <col min="6150" max="6150" width="17.42578125" style="286" customWidth="1"/>
    <col min="6151" max="6400" width="9.140625" style="286"/>
    <col min="6401" max="6401" width="16.140625" style="286" customWidth="1"/>
    <col min="6402" max="6403" width="18.140625" style="286" customWidth="1"/>
    <col min="6404" max="6404" width="15.7109375" style="286" customWidth="1"/>
    <col min="6405" max="6405" width="12.7109375" style="286" customWidth="1"/>
    <col min="6406" max="6406" width="17.42578125" style="286" customWidth="1"/>
    <col min="6407" max="6656" width="9.140625" style="286"/>
    <col min="6657" max="6657" width="16.140625" style="286" customWidth="1"/>
    <col min="6658" max="6659" width="18.140625" style="286" customWidth="1"/>
    <col min="6660" max="6660" width="15.7109375" style="286" customWidth="1"/>
    <col min="6661" max="6661" width="12.7109375" style="286" customWidth="1"/>
    <col min="6662" max="6662" width="17.42578125" style="286" customWidth="1"/>
    <col min="6663" max="6912" width="9.140625" style="286"/>
    <col min="6913" max="6913" width="16.140625" style="286" customWidth="1"/>
    <col min="6914" max="6915" width="18.140625" style="286" customWidth="1"/>
    <col min="6916" max="6916" width="15.7109375" style="286" customWidth="1"/>
    <col min="6917" max="6917" width="12.7109375" style="286" customWidth="1"/>
    <col min="6918" max="6918" width="17.42578125" style="286" customWidth="1"/>
    <col min="6919" max="7168" width="9.140625" style="286"/>
    <col min="7169" max="7169" width="16.140625" style="286" customWidth="1"/>
    <col min="7170" max="7171" width="18.140625" style="286" customWidth="1"/>
    <col min="7172" max="7172" width="15.7109375" style="286" customWidth="1"/>
    <col min="7173" max="7173" width="12.7109375" style="286" customWidth="1"/>
    <col min="7174" max="7174" width="17.42578125" style="286" customWidth="1"/>
    <col min="7175" max="7424" width="9.140625" style="286"/>
    <col min="7425" max="7425" width="16.140625" style="286" customWidth="1"/>
    <col min="7426" max="7427" width="18.140625" style="286" customWidth="1"/>
    <col min="7428" max="7428" width="15.7109375" style="286" customWidth="1"/>
    <col min="7429" max="7429" width="12.7109375" style="286" customWidth="1"/>
    <col min="7430" max="7430" width="17.42578125" style="286" customWidth="1"/>
    <col min="7431" max="7680" width="9.140625" style="286"/>
    <col min="7681" max="7681" width="16.140625" style="286" customWidth="1"/>
    <col min="7682" max="7683" width="18.140625" style="286" customWidth="1"/>
    <col min="7684" max="7684" width="15.7109375" style="286" customWidth="1"/>
    <col min="7685" max="7685" width="12.7109375" style="286" customWidth="1"/>
    <col min="7686" max="7686" width="17.42578125" style="286" customWidth="1"/>
    <col min="7687" max="7936" width="9.140625" style="286"/>
    <col min="7937" max="7937" width="16.140625" style="286" customWidth="1"/>
    <col min="7938" max="7939" width="18.140625" style="286" customWidth="1"/>
    <col min="7940" max="7940" width="15.7109375" style="286" customWidth="1"/>
    <col min="7941" max="7941" width="12.7109375" style="286" customWidth="1"/>
    <col min="7942" max="7942" width="17.42578125" style="286" customWidth="1"/>
    <col min="7943" max="8192" width="9.140625" style="286"/>
    <col min="8193" max="8193" width="16.140625" style="286" customWidth="1"/>
    <col min="8194" max="8195" width="18.140625" style="286" customWidth="1"/>
    <col min="8196" max="8196" width="15.7109375" style="286" customWidth="1"/>
    <col min="8197" max="8197" width="12.7109375" style="286" customWidth="1"/>
    <col min="8198" max="8198" width="17.42578125" style="286" customWidth="1"/>
    <col min="8199" max="8448" width="9.140625" style="286"/>
    <col min="8449" max="8449" width="16.140625" style="286" customWidth="1"/>
    <col min="8450" max="8451" width="18.140625" style="286" customWidth="1"/>
    <col min="8452" max="8452" width="15.7109375" style="286" customWidth="1"/>
    <col min="8453" max="8453" width="12.7109375" style="286" customWidth="1"/>
    <col min="8454" max="8454" width="17.42578125" style="286" customWidth="1"/>
    <col min="8455" max="8704" width="9.140625" style="286"/>
    <col min="8705" max="8705" width="16.140625" style="286" customWidth="1"/>
    <col min="8706" max="8707" width="18.140625" style="286" customWidth="1"/>
    <col min="8708" max="8708" width="15.7109375" style="286" customWidth="1"/>
    <col min="8709" max="8709" width="12.7109375" style="286" customWidth="1"/>
    <col min="8710" max="8710" width="17.42578125" style="286" customWidth="1"/>
    <col min="8711" max="8960" width="9.140625" style="286"/>
    <col min="8961" max="8961" width="16.140625" style="286" customWidth="1"/>
    <col min="8962" max="8963" width="18.140625" style="286" customWidth="1"/>
    <col min="8964" max="8964" width="15.7109375" style="286" customWidth="1"/>
    <col min="8965" max="8965" width="12.7109375" style="286" customWidth="1"/>
    <col min="8966" max="8966" width="17.42578125" style="286" customWidth="1"/>
    <col min="8967" max="9216" width="9.140625" style="286"/>
    <col min="9217" max="9217" width="16.140625" style="286" customWidth="1"/>
    <col min="9218" max="9219" width="18.140625" style="286" customWidth="1"/>
    <col min="9220" max="9220" width="15.7109375" style="286" customWidth="1"/>
    <col min="9221" max="9221" width="12.7109375" style="286" customWidth="1"/>
    <col min="9222" max="9222" width="17.42578125" style="286" customWidth="1"/>
    <col min="9223" max="9472" width="9.140625" style="286"/>
    <col min="9473" max="9473" width="16.140625" style="286" customWidth="1"/>
    <col min="9474" max="9475" width="18.140625" style="286" customWidth="1"/>
    <col min="9476" max="9476" width="15.7109375" style="286" customWidth="1"/>
    <col min="9477" max="9477" width="12.7109375" style="286" customWidth="1"/>
    <col min="9478" max="9478" width="17.42578125" style="286" customWidth="1"/>
    <col min="9479" max="9728" width="9.140625" style="286"/>
    <col min="9729" max="9729" width="16.140625" style="286" customWidth="1"/>
    <col min="9730" max="9731" width="18.140625" style="286" customWidth="1"/>
    <col min="9732" max="9732" width="15.7109375" style="286" customWidth="1"/>
    <col min="9733" max="9733" width="12.7109375" style="286" customWidth="1"/>
    <col min="9734" max="9734" width="17.42578125" style="286" customWidth="1"/>
    <col min="9735" max="9984" width="9.140625" style="286"/>
    <col min="9985" max="9985" width="16.140625" style="286" customWidth="1"/>
    <col min="9986" max="9987" width="18.140625" style="286" customWidth="1"/>
    <col min="9988" max="9988" width="15.7109375" style="286" customWidth="1"/>
    <col min="9989" max="9989" width="12.7109375" style="286" customWidth="1"/>
    <col min="9990" max="9990" width="17.42578125" style="286" customWidth="1"/>
    <col min="9991" max="10240" width="9.140625" style="286"/>
    <col min="10241" max="10241" width="16.140625" style="286" customWidth="1"/>
    <col min="10242" max="10243" width="18.140625" style="286" customWidth="1"/>
    <col min="10244" max="10244" width="15.7109375" style="286" customWidth="1"/>
    <col min="10245" max="10245" width="12.7109375" style="286" customWidth="1"/>
    <col min="10246" max="10246" width="17.42578125" style="286" customWidth="1"/>
    <col min="10247" max="10496" width="9.140625" style="286"/>
    <col min="10497" max="10497" width="16.140625" style="286" customWidth="1"/>
    <col min="10498" max="10499" width="18.140625" style="286" customWidth="1"/>
    <col min="10500" max="10500" width="15.7109375" style="286" customWidth="1"/>
    <col min="10501" max="10501" width="12.7109375" style="286" customWidth="1"/>
    <col min="10502" max="10502" width="17.42578125" style="286" customWidth="1"/>
    <col min="10503" max="10752" width="9.140625" style="286"/>
    <col min="10753" max="10753" width="16.140625" style="286" customWidth="1"/>
    <col min="10754" max="10755" width="18.140625" style="286" customWidth="1"/>
    <col min="10756" max="10756" width="15.7109375" style="286" customWidth="1"/>
    <col min="10757" max="10757" width="12.7109375" style="286" customWidth="1"/>
    <col min="10758" max="10758" width="17.42578125" style="286" customWidth="1"/>
    <col min="10759" max="11008" width="9.140625" style="286"/>
    <col min="11009" max="11009" width="16.140625" style="286" customWidth="1"/>
    <col min="11010" max="11011" width="18.140625" style="286" customWidth="1"/>
    <col min="11012" max="11012" width="15.7109375" style="286" customWidth="1"/>
    <col min="11013" max="11013" width="12.7109375" style="286" customWidth="1"/>
    <col min="11014" max="11014" width="17.42578125" style="286" customWidth="1"/>
    <col min="11015" max="11264" width="9.140625" style="286"/>
    <col min="11265" max="11265" width="16.140625" style="286" customWidth="1"/>
    <col min="11266" max="11267" width="18.140625" style="286" customWidth="1"/>
    <col min="11268" max="11268" width="15.7109375" style="286" customWidth="1"/>
    <col min="11269" max="11269" width="12.7109375" style="286" customWidth="1"/>
    <col min="11270" max="11270" width="17.42578125" style="286" customWidth="1"/>
    <col min="11271" max="11520" width="9.140625" style="286"/>
    <col min="11521" max="11521" width="16.140625" style="286" customWidth="1"/>
    <col min="11522" max="11523" width="18.140625" style="286" customWidth="1"/>
    <col min="11524" max="11524" width="15.7109375" style="286" customWidth="1"/>
    <col min="11525" max="11525" width="12.7109375" style="286" customWidth="1"/>
    <col min="11526" max="11526" width="17.42578125" style="286" customWidth="1"/>
    <col min="11527" max="11776" width="9.140625" style="286"/>
    <col min="11777" max="11777" width="16.140625" style="286" customWidth="1"/>
    <col min="11778" max="11779" width="18.140625" style="286" customWidth="1"/>
    <col min="11780" max="11780" width="15.7109375" style="286" customWidth="1"/>
    <col min="11781" max="11781" width="12.7109375" style="286" customWidth="1"/>
    <col min="11782" max="11782" width="17.42578125" style="286" customWidth="1"/>
    <col min="11783" max="12032" width="9.140625" style="286"/>
    <col min="12033" max="12033" width="16.140625" style="286" customWidth="1"/>
    <col min="12034" max="12035" width="18.140625" style="286" customWidth="1"/>
    <col min="12036" max="12036" width="15.7109375" style="286" customWidth="1"/>
    <col min="12037" max="12037" width="12.7109375" style="286" customWidth="1"/>
    <col min="12038" max="12038" width="17.42578125" style="286" customWidth="1"/>
    <col min="12039" max="12288" width="9.140625" style="286"/>
    <col min="12289" max="12289" width="16.140625" style="286" customWidth="1"/>
    <col min="12290" max="12291" width="18.140625" style="286" customWidth="1"/>
    <col min="12292" max="12292" width="15.7109375" style="286" customWidth="1"/>
    <col min="12293" max="12293" width="12.7109375" style="286" customWidth="1"/>
    <col min="12294" max="12294" width="17.42578125" style="286" customWidth="1"/>
    <col min="12295" max="12544" width="9.140625" style="286"/>
    <col min="12545" max="12545" width="16.140625" style="286" customWidth="1"/>
    <col min="12546" max="12547" width="18.140625" style="286" customWidth="1"/>
    <col min="12548" max="12548" width="15.7109375" style="286" customWidth="1"/>
    <col min="12549" max="12549" width="12.7109375" style="286" customWidth="1"/>
    <col min="12550" max="12550" width="17.42578125" style="286" customWidth="1"/>
    <col min="12551" max="12800" width="9.140625" style="286"/>
    <col min="12801" max="12801" width="16.140625" style="286" customWidth="1"/>
    <col min="12802" max="12803" width="18.140625" style="286" customWidth="1"/>
    <col min="12804" max="12804" width="15.7109375" style="286" customWidth="1"/>
    <col min="12805" max="12805" width="12.7109375" style="286" customWidth="1"/>
    <col min="12806" max="12806" width="17.42578125" style="286" customWidth="1"/>
    <col min="12807" max="13056" width="9.140625" style="286"/>
    <col min="13057" max="13057" width="16.140625" style="286" customWidth="1"/>
    <col min="13058" max="13059" width="18.140625" style="286" customWidth="1"/>
    <col min="13060" max="13060" width="15.7109375" style="286" customWidth="1"/>
    <col min="13061" max="13061" width="12.7109375" style="286" customWidth="1"/>
    <col min="13062" max="13062" width="17.42578125" style="286" customWidth="1"/>
    <col min="13063" max="13312" width="9.140625" style="286"/>
    <col min="13313" max="13313" width="16.140625" style="286" customWidth="1"/>
    <col min="13314" max="13315" width="18.140625" style="286" customWidth="1"/>
    <col min="13316" max="13316" width="15.7109375" style="286" customWidth="1"/>
    <col min="13317" max="13317" width="12.7109375" style="286" customWidth="1"/>
    <col min="13318" max="13318" width="17.42578125" style="286" customWidth="1"/>
    <col min="13319" max="13568" width="9.140625" style="286"/>
    <col min="13569" max="13569" width="16.140625" style="286" customWidth="1"/>
    <col min="13570" max="13571" width="18.140625" style="286" customWidth="1"/>
    <col min="13572" max="13572" width="15.7109375" style="286" customWidth="1"/>
    <col min="13573" max="13573" width="12.7109375" style="286" customWidth="1"/>
    <col min="13574" max="13574" width="17.42578125" style="286" customWidth="1"/>
    <col min="13575" max="13824" width="9.140625" style="286"/>
    <col min="13825" max="13825" width="16.140625" style="286" customWidth="1"/>
    <col min="13826" max="13827" width="18.140625" style="286" customWidth="1"/>
    <col min="13828" max="13828" width="15.7109375" style="286" customWidth="1"/>
    <col min="13829" max="13829" width="12.7109375" style="286" customWidth="1"/>
    <col min="13830" max="13830" width="17.42578125" style="286" customWidth="1"/>
    <col min="13831" max="14080" width="9.140625" style="286"/>
    <col min="14081" max="14081" width="16.140625" style="286" customWidth="1"/>
    <col min="14082" max="14083" width="18.140625" style="286" customWidth="1"/>
    <col min="14084" max="14084" width="15.7109375" style="286" customWidth="1"/>
    <col min="14085" max="14085" width="12.7109375" style="286" customWidth="1"/>
    <col min="14086" max="14086" width="17.42578125" style="286" customWidth="1"/>
    <col min="14087" max="14336" width="9.140625" style="286"/>
    <col min="14337" max="14337" width="16.140625" style="286" customWidth="1"/>
    <col min="14338" max="14339" width="18.140625" style="286" customWidth="1"/>
    <col min="14340" max="14340" width="15.7109375" style="286" customWidth="1"/>
    <col min="14341" max="14341" width="12.7109375" style="286" customWidth="1"/>
    <col min="14342" max="14342" width="17.42578125" style="286" customWidth="1"/>
    <col min="14343" max="14592" width="9.140625" style="286"/>
    <col min="14593" max="14593" width="16.140625" style="286" customWidth="1"/>
    <col min="14594" max="14595" width="18.140625" style="286" customWidth="1"/>
    <col min="14596" max="14596" width="15.7109375" style="286" customWidth="1"/>
    <col min="14597" max="14597" width="12.7109375" style="286" customWidth="1"/>
    <col min="14598" max="14598" width="17.42578125" style="286" customWidth="1"/>
    <col min="14599" max="14848" width="9.140625" style="286"/>
    <col min="14849" max="14849" width="16.140625" style="286" customWidth="1"/>
    <col min="14850" max="14851" width="18.140625" style="286" customWidth="1"/>
    <col min="14852" max="14852" width="15.7109375" style="286" customWidth="1"/>
    <col min="14853" max="14853" width="12.7109375" style="286" customWidth="1"/>
    <col min="14854" max="14854" width="17.42578125" style="286" customWidth="1"/>
    <col min="14855" max="15104" width="9.140625" style="286"/>
    <col min="15105" max="15105" width="16.140625" style="286" customWidth="1"/>
    <col min="15106" max="15107" width="18.140625" style="286" customWidth="1"/>
    <col min="15108" max="15108" width="15.7109375" style="286" customWidth="1"/>
    <col min="15109" max="15109" width="12.7109375" style="286" customWidth="1"/>
    <col min="15110" max="15110" width="17.42578125" style="286" customWidth="1"/>
    <col min="15111" max="15360" width="9.140625" style="286"/>
    <col min="15361" max="15361" width="16.140625" style="286" customWidth="1"/>
    <col min="15362" max="15363" width="18.140625" style="286" customWidth="1"/>
    <col min="15364" max="15364" width="15.7109375" style="286" customWidth="1"/>
    <col min="15365" max="15365" width="12.7109375" style="286" customWidth="1"/>
    <col min="15366" max="15366" width="17.42578125" style="286" customWidth="1"/>
    <col min="15367" max="15616" width="9.140625" style="286"/>
    <col min="15617" max="15617" width="16.140625" style="286" customWidth="1"/>
    <col min="15618" max="15619" width="18.140625" style="286" customWidth="1"/>
    <col min="15620" max="15620" width="15.7109375" style="286" customWidth="1"/>
    <col min="15621" max="15621" width="12.7109375" style="286" customWidth="1"/>
    <col min="15622" max="15622" width="17.42578125" style="286" customWidth="1"/>
    <col min="15623" max="15872" width="9.140625" style="286"/>
    <col min="15873" max="15873" width="16.140625" style="286" customWidth="1"/>
    <col min="15874" max="15875" width="18.140625" style="286" customWidth="1"/>
    <col min="15876" max="15876" width="15.7109375" style="286" customWidth="1"/>
    <col min="15877" max="15877" width="12.7109375" style="286" customWidth="1"/>
    <col min="15878" max="15878" width="17.42578125" style="286" customWidth="1"/>
    <col min="15879" max="16128" width="9.140625" style="286"/>
    <col min="16129" max="16129" width="16.140625" style="286" customWidth="1"/>
    <col min="16130" max="16131" width="18.140625" style="286" customWidth="1"/>
    <col min="16132" max="16132" width="15.7109375" style="286" customWidth="1"/>
    <col min="16133" max="16133" width="12.7109375" style="286" customWidth="1"/>
    <col min="16134" max="16134" width="17.42578125" style="286" customWidth="1"/>
    <col min="16135" max="16384" width="9.140625" style="286"/>
  </cols>
  <sheetData>
    <row r="1" spans="1:13">
      <c r="A1" s="815" t="s">
        <v>360</v>
      </c>
      <c r="B1" s="815"/>
      <c r="C1" s="815"/>
      <c r="D1" s="815"/>
      <c r="E1" s="815"/>
      <c r="F1" s="815"/>
    </row>
    <row r="2" spans="1:13">
      <c r="A2" s="287" t="s">
        <v>361</v>
      </c>
      <c r="B2" s="287"/>
      <c r="C2" s="287"/>
      <c r="D2" s="287"/>
      <c r="E2" s="287"/>
      <c r="F2" s="287"/>
    </row>
    <row r="3" spans="1:13" ht="13.5" customHeight="1">
      <c r="A3" s="287"/>
      <c r="B3" s="287"/>
      <c r="C3" s="287"/>
      <c r="D3" s="287"/>
      <c r="E3" s="287"/>
      <c r="F3" s="287"/>
    </row>
    <row r="4" spans="1:13" ht="13.5" customHeight="1">
      <c r="A4" s="816" t="s">
        <v>362</v>
      </c>
      <c r="B4" s="816" t="s">
        <v>363</v>
      </c>
      <c r="C4" s="816" t="s">
        <v>364</v>
      </c>
      <c r="D4" s="816" t="s">
        <v>365</v>
      </c>
      <c r="E4" s="816" t="s">
        <v>366</v>
      </c>
      <c r="F4" s="816" t="s">
        <v>367</v>
      </c>
    </row>
    <row r="5" spans="1:13" s="288" customFormat="1" ht="44.25" customHeight="1">
      <c r="A5" s="817"/>
      <c r="B5" s="817"/>
      <c r="C5" s="817"/>
      <c r="D5" s="817"/>
      <c r="E5" s="817"/>
      <c r="F5" s="817"/>
    </row>
    <row r="6" spans="1:13" s="289" customFormat="1" ht="2.25" customHeight="1">
      <c r="A6" s="817"/>
      <c r="B6" s="818"/>
      <c r="C6" s="817"/>
      <c r="D6" s="817"/>
      <c r="E6" s="817"/>
      <c r="F6" s="817"/>
    </row>
    <row r="7" spans="1:13" s="289" customFormat="1" ht="13.5" customHeight="1">
      <c r="A7" s="290" t="s">
        <v>76</v>
      </c>
      <c r="B7" s="291">
        <v>1043</v>
      </c>
      <c r="C7" s="292">
        <v>2</v>
      </c>
      <c r="D7" s="292">
        <v>4</v>
      </c>
      <c r="E7" s="292">
        <v>3</v>
      </c>
      <c r="F7" s="293">
        <f>D7/B7*10000</f>
        <v>38.350910834132307</v>
      </c>
      <c r="K7" s="294"/>
      <c r="L7" s="295"/>
      <c r="M7" s="295"/>
    </row>
    <row r="8" spans="1:13" s="289" customFormat="1" ht="13.5" customHeight="1">
      <c r="A8" s="296" t="s">
        <v>144</v>
      </c>
      <c r="B8" s="291">
        <v>1329</v>
      </c>
      <c r="C8" s="297">
        <v>42</v>
      </c>
      <c r="D8" s="297">
        <v>41</v>
      </c>
      <c r="E8" s="297">
        <v>24</v>
      </c>
      <c r="F8" s="298">
        <f t="shared" ref="F8:F21" si="0">D8/B8*10000</f>
        <v>308.50263355906696</v>
      </c>
      <c r="K8" s="294"/>
      <c r="L8" s="295"/>
      <c r="M8" s="295"/>
    </row>
    <row r="9" spans="1:13" s="289" customFormat="1" ht="13.5" customHeight="1">
      <c r="A9" s="296" t="s">
        <v>79</v>
      </c>
      <c r="B9" s="291">
        <v>1028</v>
      </c>
      <c r="C9" s="297">
        <v>44</v>
      </c>
      <c r="D9" s="297">
        <v>44</v>
      </c>
      <c r="E9" s="297">
        <v>23</v>
      </c>
      <c r="F9" s="298">
        <f t="shared" si="0"/>
        <v>428.01556420233464</v>
      </c>
      <c r="K9" s="294"/>
      <c r="L9" s="295"/>
      <c r="M9" s="295"/>
    </row>
    <row r="10" spans="1:13" s="289" customFormat="1" ht="13.5" customHeight="1">
      <c r="A10" s="296" t="s">
        <v>80</v>
      </c>
      <c r="B10" s="291">
        <v>660</v>
      </c>
      <c r="C10" s="297">
        <v>3</v>
      </c>
      <c r="D10" s="297">
        <v>3</v>
      </c>
      <c r="E10" s="297">
        <v>2</v>
      </c>
      <c r="F10" s="298">
        <f t="shared" si="0"/>
        <v>45.454545454545453</v>
      </c>
      <c r="K10" s="294"/>
      <c r="L10" s="295"/>
      <c r="M10" s="295"/>
    </row>
    <row r="11" spans="1:13" s="289" customFormat="1" ht="13.5" customHeight="1">
      <c r="A11" s="296" t="s">
        <v>81</v>
      </c>
      <c r="B11" s="291">
        <v>751</v>
      </c>
      <c r="C11" s="297">
        <v>35</v>
      </c>
      <c r="D11" s="297">
        <v>5</v>
      </c>
      <c r="E11" s="297">
        <v>4</v>
      </c>
      <c r="F11" s="298">
        <f>D11/B11*10000</f>
        <v>66.577896138482018</v>
      </c>
      <c r="K11" s="294"/>
      <c r="L11" s="295"/>
      <c r="M11" s="295"/>
    </row>
    <row r="12" spans="1:13" s="289" customFormat="1" ht="13.5" customHeight="1">
      <c r="A12" s="296" t="s">
        <v>82</v>
      </c>
      <c r="B12" s="291">
        <v>976</v>
      </c>
      <c r="C12" s="297">
        <v>58</v>
      </c>
      <c r="D12" s="297">
        <v>58</v>
      </c>
      <c r="E12" s="297">
        <v>28</v>
      </c>
      <c r="F12" s="298">
        <f t="shared" si="0"/>
        <v>594.26229508196718</v>
      </c>
      <c r="K12" s="294"/>
      <c r="L12" s="295"/>
      <c r="M12" s="295"/>
    </row>
    <row r="13" spans="1:13" s="289" customFormat="1" ht="13.5" customHeight="1">
      <c r="A13" s="296" t="s">
        <v>83</v>
      </c>
      <c r="B13" s="291">
        <v>1403</v>
      </c>
      <c r="C13" s="297">
        <v>15</v>
      </c>
      <c r="D13" s="297">
        <v>13</v>
      </c>
      <c r="E13" s="297">
        <v>5</v>
      </c>
      <c r="F13" s="298">
        <f t="shared" si="0"/>
        <v>92.658588738417677</v>
      </c>
      <c r="K13" s="294"/>
      <c r="L13" s="295"/>
      <c r="M13" s="295"/>
    </row>
    <row r="14" spans="1:13" s="289" customFormat="1" ht="13.5" customHeight="1">
      <c r="A14" s="296" t="s">
        <v>84</v>
      </c>
      <c r="B14" s="291">
        <v>1544</v>
      </c>
      <c r="C14" s="297">
        <v>11</v>
      </c>
      <c r="D14" s="297">
        <v>9</v>
      </c>
      <c r="E14" s="297">
        <v>2</v>
      </c>
      <c r="F14" s="298">
        <f t="shared" si="0"/>
        <v>58.290155440414509</v>
      </c>
      <c r="K14" s="294"/>
      <c r="L14" s="295"/>
      <c r="M14" s="295"/>
    </row>
    <row r="15" spans="1:13" s="289" customFormat="1" ht="13.5" customHeight="1">
      <c r="A15" s="296" t="s">
        <v>86</v>
      </c>
      <c r="B15" s="291">
        <v>1556</v>
      </c>
      <c r="C15" s="297">
        <v>16</v>
      </c>
      <c r="D15" s="297">
        <v>5</v>
      </c>
      <c r="E15" s="297">
        <v>4</v>
      </c>
      <c r="F15" s="298">
        <f t="shared" si="0"/>
        <v>32.133676092544988</v>
      </c>
      <c r="K15" s="294"/>
      <c r="L15" s="295"/>
      <c r="M15" s="295"/>
    </row>
    <row r="16" spans="1:13" s="289" customFormat="1" ht="13.5" customHeight="1">
      <c r="A16" s="296" t="s">
        <v>87</v>
      </c>
      <c r="B16" s="291">
        <v>1257</v>
      </c>
      <c r="C16" s="297">
        <v>16</v>
      </c>
      <c r="D16" s="297">
        <v>15</v>
      </c>
      <c r="E16" s="297">
        <v>8</v>
      </c>
      <c r="F16" s="298">
        <f t="shared" si="0"/>
        <v>119.33174224343675</v>
      </c>
      <c r="K16" s="294"/>
      <c r="L16" s="295"/>
      <c r="M16" s="295"/>
    </row>
    <row r="17" spans="1:13" s="289" customFormat="1" ht="13.5" customHeight="1">
      <c r="A17" s="296" t="s">
        <v>88</v>
      </c>
      <c r="B17" s="291">
        <v>1438</v>
      </c>
      <c r="C17" s="297">
        <v>28</v>
      </c>
      <c r="D17" s="297">
        <v>33</v>
      </c>
      <c r="E17" s="297">
        <v>8</v>
      </c>
      <c r="F17" s="298">
        <f t="shared" si="0"/>
        <v>229.48539638386649</v>
      </c>
      <c r="K17" s="294"/>
      <c r="L17" s="295"/>
      <c r="M17" s="295"/>
    </row>
    <row r="18" spans="1:13" s="289" customFormat="1" ht="13.5" customHeight="1">
      <c r="A18" s="296" t="s">
        <v>89</v>
      </c>
      <c r="B18" s="291">
        <v>1528</v>
      </c>
      <c r="C18" s="297">
        <v>40</v>
      </c>
      <c r="D18" s="297">
        <v>38</v>
      </c>
      <c r="E18" s="297">
        <v>18</v>
      </c>
      <c r="F18" s="298">
        <f t="shared" si="0"/>
        <v>248.69109947643977</v>
      </c>
      <c r="K18" s="294"/>
      <c r="L18" s="295"/>
      <c r="M18" s="295"/>
    </row>
    <row r="19" spans="1:13" s="289" customFormat="1" ht="13.5" customHeight="1">
      <c r="A19" s="296" t="s">
        <v>90</v>
      </c>
      <c r="B19" s="291">
        <v>3767</v>
      </c>
      <c r="C19" s="297">
        <v>74</v>
      </c>
      <c r="D19" s="297">
        <v>90</v>
      </c>
      <c r="E19" s="297">
        <v>59</v>
      </c>
      <c r="F19" s="298">
        <f t="shared" si="0"/>
        <v>238.91691000796391</v>
      </c>
      <c r="K19" s="294"/>
      <c r="L19" s="295"/>
      <c r="M19" s="295"/>
    </row>
    <row r="20" spans="1:13" s="289" customFormat="1" ht="13.5" customHeight="1">
      <c r="A20" s="296" t="s">
        <v>91</v>
      </c>
      <c r="B20" s="291">
        <v>9506</v>
      </c>
      <c r="C20" s="297">
        <v>164</v>
      </c>
      <c r="D20" s="297">
        <v>138</v>
      </c>
      <c r="E20" s="297">
        <v>69</v>
      </c>
      <c r="F20" s="298">
        <f t="shared" si="0"/>
        <v>145.17147065011571</v>
      </c>
      <c r="K20" s="294"/>
      <c r="L20" s="295"/>
      <c r="M20" s="295"/>
    </row>
    <row r="21" spans="1:13" s="289" customFormat="1" ht="13.5" customHeight="1">
      <c r="A21" s="296" t="s">
        <v>92</v>
      </c>
      <c r="B21" s="291">
        <v>1947</v>
      </c>
      <c r="C21" s="297">
        <v>11</v>
      </c>
      <c r="D21" s="297">
        <v>16</v>
      </c>
      <c r="E21" s="297">
        <v>11</v>
      </c>
      <c r="F21" s="298">
        <f t="shared" si="0"/>
        <v>82.17770929635337</v>
      </c>
      <c r="K21" s="294"/>
      <c r="L21" s="295"/>
      <c r="M21" s="295"/>
    </row>
    <row r="22" spans="1:13" ht="13.5" customHeight="1">
      <c r="A22" s="299" t="s">
        <v>93</v>
      </c>
      <c r="B22" s="299">
        <f>SUM(B7:B21)</f>
        <v>29733</v>
      </c>
      <c r="C22" s="299">
        <v>559</v>
      </c>
      <c r="D22" s="299">
        <f>SUM(D7:D21)</f>
        <v>512</v>
      </c>
      <c r="E22" s="299">
        <f>SUM(E7:E21)</f>
        <v>268</v>
      </c>
      <c r="F22" s="299">
        <f>D22/B22*10000</f>
        <v>172.19923990179262</v>
      </c>
    </row>
    <row r="23" spans="1:13" ht="13.5" customHeight="1"/>
    <row r="32" spans="1:13">
      <c r="B32" s="301"/>
      <c r="C32" s="301"/>
    </row>
    <row r="33" spans="2:3">
      <c r="B33" s="301"/>
      <c r="C33" s="301"/>
    </row>
    <row r="34" spans="2:3">
      <c r="B34" s="301"/>
      <c r="C34" s="301"/>
    </row>
    <row r="35" spans="2:3">
      <c r="B35" s="301"/>
      <c r="C35" s="301"/>
    </row>
    <row r="36" spans="2:3">
      <c r="B36" s="301"/>
      <c r="C36" s="301"/>
    </row>
    <row r="37" spans="2:3">
      <c r="B37" s="301"/>
      <c r="C37" s="301"/>
    </row>
    <row r="38" spans="2:3">
      <c r="B38" s="301"/>
      <c r="C38" s="301"/>
    </row>
    <row r="39" spans="2:3">
      <c r="B39" s="301"/>
      <c r="C39" s="301"/>
    </row>
    <row r="40" spans="2:3">
      <c r="B40" s="301"/>
      <c r="C40" s="301"/>
    </row>
    <row r="41" spans="2:3">
      <c r="B41" s="301"/>
      <c r="C41" s="301"/>
    </row>
    <row r="42" spans="2:3">
      <c r="B42" s="301"/>
      <c r="C42" s="301"/>
    </row>
    <row r="43" spans="2:3">
      <c r="B43" s="301"/>
      <c r="C43" s="301"/>
    </row>
    <row r="44" spans="2:3">
      <c r="B44" s="301"/>
      <c r="C44" s="301"/>
    </row>
    <row r="45" spans="2:3">
      <c r="B45" s="301"/>
      <c r="C45" s="301"/>
    </row>
    <row r="46" spans="2:3">
      <c r="B46" s="301"/>
      <c r="C46" s="301"/>
    </row>
    <row r="47" spans="2:3">
      <c r="B47" s="301"/>
      <c r="C47" s="301"/>
    </row>
    <row r="48" spans="2:3">
      <c r="B48" s="301"/>
      <c r="C48" s="301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13" sqref="A13:A15"/>
    </sheetView>
  </sheetViews>
  <sheetFormatPr defaultRowHeight="14.25"/>
  <cols>
    <col min="1" max="1" width="17.140625" style="8" customWidth="1"/>
    <col min="2" max="2" width="8.140625" style="31" customWidth="1"/>
    <col min="3" max="3" width="8" style="31" customWidth="1"/>
    <col min="4" max="4" width="7.140625" style="31" customWidth="1"/>
    <col min="5" max="5" width="8.140625" style="31" customWidth="1"/>
    <col min="6" max="6" width="5.5703125" style="31" customWidth="1"/>
    <col min="7" max="7" width="8.140625" style="31" customWidth="1"/>
    <col min="8" max="8" width="9.140625" style="8"/>
    <col min="9" max="9" width="9.5703125" style="9" bestFit="1" customWidth="1"/>
    <col min="10" max="10" width="10.42578125" style="8" customWidth="1"/>
    <col min="11" max="254" width="9.140625" style="8"/>
    <col min="255" max="255" width="6.7109375" style="8" customWidth="1"/>
    <col min="256" max="256" width="9.140625" style="8"/>
    <col min="257" max="257" width="17.140625" style="8" customWidth="1"/>
    <col min="258" max="258" width="8.140625" style="8" customWidth="1"/>
    <col min="259" max="259" width="8" style="8" customWidth="1"/>
    <col min="260" max="260" width="7.140625" style="8" customWidth="1"/>
    <col min="261" max="261" width="8.140625" style="8" customWidth="1"/>
    <col min="262" max="262" width="5.5703125" style="8" customWidth="1"/>
    <col min="263" max="263" width="8.140625" style="8" customWidth="1"/>
    <col min="264" max="264" width="9.140625" style="8"/>
    <col min="265" max="265" width="9.5703125" style="8" bestFit="1" customWidth="1"/>
    <col min="266" max="266" width="10.42578125" style="8" customWidth="1"/>
    <col min="267" max="510" width="9.140625" style="8"/>
    <col min="511" max="511" width="6.7109375" style="8" customWidth="1"/>
    <col min="512" max="512" width="9.140625" style="8"/>
    <col min="513" max="513" width="17.140625" style="8" customWidth="1"/>
    <col min="514" max="514" width="8.140625" style="8" customWidth="1"/>
    <col min="515" max="515" width="8" style="8" customWidth="1"/>
    <col min="516" max="516" width="7.140625" style="8" customWidth="1"/>
    <col min="517" max="517" width="8.140625" style="8" customWidth="1"/>
    <col min="518" max="518" width="5.5703125" style="8" customWidth="1"/>
    <col min="519" max="519" width="8.140625" style="8" customWidth="1"/>
    <col min="520" max="520" width="9.140625" style="8"/>
    <col min="521" max="521" width="9.5703125" style="8" bestFit="1" customWidth="1"/>
    <col min="522" max="522" width="10.42578125" style="8" customWidth="1"/>
    <col min="523" max="766" width="9.140625" style="8"/>
    <col min="767" max="767" width="6.7109375" style="8" customWidth="1"/>
    <col min="768" max="768" width="9.140625" style="8"/>
    <col min="769" max="769" width="17.140625" style="8" customWidth="1"/>
    <col min="770" max="770" width="8.140625" style="8" customWidth="1"/>
    <col min="771" max="771" width="8" style="8" customWidth="1"/>
    <col min="772" max="772" width="7.140625" style="8" customWidth="1"/>
    <col min="773" max="773" width="8.140625" style="8" customWidth="1"/>
    <col min="774" max="774" width="5.5703125" style="8" customWidth="1"/>
    <col min="775" max="775" width="8.140625" style="8" customWidth="1"/>
    <col min="776" max="776" width="9.140625" style="8"/>
    <col min="777" max="777" width="9.5703125" style="8" bestFit="1" customWidth="1"/>
    <col min="778" max="778" width="10.42578125" style="8" customWidth="1"/>
    <col min="779" max="1022" width="9.140625" style="8"/>
    <col min="1023" max="1023" width="6.7109375" style="8" customWidth="1"/>
    <col min="1024" max="1024" width="9.140625" style="8"/>
    <col min="1025" max="1025" width="17.140625" style="8" customWidth="1"/>
    <col min="1026" max="1026" width="8.140625" style="8" customWidth="1"/>
    <col min="1027" max="1027" width="8" style="8" customWidth="1"/>
    <col min="1028" max="1028" width="7.140625" style="8" customWidth="1"/>
    <col min="1029" max="1029" width="8.140625" style="8" customWidth="1"/>
    <col min="1030" max="1030" width="5.5703125" style="8" customWidth="1"/>
    <col min="1031" max="1031" width="8.140625" style="8" customWidth="1"/>
    <col min="1032" max="1032" width="9.140625" style="8"/>
    <col min="1033" max="1033" width="9.5703125" style="8" bestFit="1" customWidth="1"/>
    <col min="1034" max="1034" width="10.42578125" style="8" customWidth="1"/>
    <col min="1035" max="1278" width="9.140625" style="8"/>
    <col min="1279" max="1279" width="6.7109375" style="8" customWidth="1"/>
    <col min="1280" max="1280" width="9.140625" style="8"/>
    <col min="1281" max="1281" width="17.140625" style="8" customWidth="1"/>
    <col min="1282" max="1282" width="8.140625" style="8" customWidth="1"/>
    <col min="1283" max="1283" width="8" style="8" customWidth="1"/>
    <col min="1284" max="1284" width="7.140625" style="8" customWidth="1"/>
    <col min="1285" max="1285" width="8.140625" style="8" customWidth="1"/>
    <col min="1286" max="1286" width="5.5703125" style="8" customWidth="1"/>
    <col min="1287" max="1287" width="8.140625" style="8" customWidth="1"/>
    <col min="1288" max="1288" width="9.140625" style="8"/>
    <col min="1289" max="1289" width="9.5703125" style="8" bestFit="1" customWidth="1"/>
    <col min="1290" max="1290" width="10.42578125" style="8" customWidth="1"/>
    <col min="1291" max="1534" width="9.140625" style="8"/>
    <col min="1535" max="1535" width="6.7109375" style="8" customWidth="1"/>
    <col min="1536" max="1536" width="9.140625" style="8"/>
    <col min="1537" max="1537" width="17.140625" style="8" customWidth="1"/>
    <col min="1538" max="1538" width="8.140625" style="8" customWidth="1"/>
    <col min="1539" max="1539" width="8" style="8" customWidth="1"/>
    <col min="1540" max="1540" width="7.140625" style="8" customWidth="1"/>
    <col min="1541" max="1541" width="8.140625" style="8" customWidth="1"/>
    <col min="1542" max="1542" width="5.5703125" style="8" customWidth="1"/>
    <col min="1543" max="1543" width="8.140625" style="8" customWidth="1"/>
    <col min="1544" max="1544" width="9.140625" style="8"/>
    <col min="1545" max="1545" width="9.5703125" style="8" bestFit="1" customWidth="1"/>
    <col min="1546" max="1546" width="10.42578125" style="8" customWidth="1"/>
    <col min="1547" max="1790" width="9.140625" style="8"/>
    <col min="1791" max="1791" width="6.7109375" style="8" customWidth="1"/>
    <col min="1792" max="1792" width="9.140625" style="8"/>
    <col min="1793" max="1793" width="17.140625" style="8" customWidth="1"/>
    <col min="1794" max="1794" width="8.140625" style="8" customWidth="1"/>
    <col min="1795" max="1795" width="8" style="8" customWidth="1"/>
    <col min="1796" max="1796" width="7.140625" style="8" customWidth="1"/>
    <col min="1797" max="1797" width="8.140625" style="8" customWidth="1"/>
    <col min="1798" max="1798" width="5.5703125" style="8" customWidth="1"/>
    <col min="1799" max="1799" width="8.140625" style="8" customWidth="1"/>
    <col min="1800" max="1800" width="9.140625" style="8"/>
    <col min="1801" max="1801" width="9.5703125" style="8" bestFit="1" customWidth="1"/>
    <col min="1802" max="1802" width="10.42578125" style="8" customWidth="1"/>
    <col min="1803" max="2046" width="9.140625" style="8"/>
    <col min="2047" max="2047" width="6.7109375" style="8" customWidth="1"/>
    <col min="2048" max="2048" width="9.140625" style="8"/>
    <col min="2049" max="2049" width="17.140625" style="8" customWidth="1"/>
    <col min="2050" max="2050" width="8.140625" style="8" customWidth="1"/>
    <col min="2051" max="2051" width="8" style="8" customWidth="1"/>
    <col min="2052" max="2052" width="7.140625" style="8" customWidth="1"/>
    <col min="2053" max="2053" width="8.140625" style="8" customWidth="1"/>
    <col min="2054" max="2054" width="5.5703125" style="8" customWidth="1"/>
    <col min="2055" max="2055" width="8.140625" style="8" customWidth="1"/>
    <col min="2056" max="2056" width="9.140625" style="8"/>
    <col min="2057" max="2057" width="9.5703125" style="8" bestFit="1" customWidth="1"/>
    <col min="2058" max="2058" width="10.42578125" style="8" customWidth="1"/>
    <col min="2059" max="2302" width="9.140625" style="8"/>
    <col min="2303" max="2303" width="6.7109375" style="8" customWidth="1"/>
    <col min="2304" max="2304" width="9.140625" style="8"/>
    <col min="2305" max="2305" width="17.140625" style="8" customWidth="1"/>
    <col min="2306" max="2306" width="8.140625" style="8" customWidth="1"/>
    <col min="2307" max="2307" width="8" style="8" customWidth="1"/>
    <col min="2308" max="2308" width="7.140625" style="8" customWidth="1"/>
    <col min="2309" max="2309" width="8.140625" style="8" customWidth="1"/>
    <col min="2310" max="2310" width="5.5703125" style="8" customWidth="1"/>
    <col min="2311" max="2311" width="8.140625" style="8" customWidth="1"/>
    <col min="2312" max="2312" width="9.140625" style="8"/>
    <col min="2313" max="2313" width="9.5703125" style="8" bestFit="1" customWidth="1"/>
    <col min="2314" max="2314" width="10.42578125" style="8" customWidth="1"/>
    <col min="2315" max="2558" width="9.140625" style="8"/>
    <col min="2559" max="2559" width="6.7109375" style="8" customWidth="1"/>
    <col min="2560" max="2560" width="9.140625" style="8"/>
    <col min="2561" max="2561" width="17.140625" style="8" customWidth="1"/>
    <col min="2562" max="2562" width="8.140625" style="8" customWidth="1"/>
    <col min="2563" max="2563" width="8" style="8" customWidth="1"/>
    <col min="2564" max="2564" width="7.140625" style="8" customWidth="1"/>
    <col min="2565" max="2565" width="8.140625" style="8" customWidth="1"/>
    <col min="2566" max="2566" width="5.5703125" style="8" customWidth="1"/>
    <col min="2567" max="2567" width="8.140625" style="8" customWidth="1"/>
    <col min="2568" max="2568" width="9.140625" style="8"/>
    <col min="2569" max="2569" width="9.5703125" style="8" bestFit="1" customWidth="1"/>
    <col min="2570" max="2570" width="10.42578125" style="8" customWidth="1"/>
    <col min="2571" max="2814" width="9.140625" style="8"/>
    <col min="2815" max="2815" width="6.7109375" style="8" customWidth="1"/>
    <col min="2816" max="2816" width="9.140625" style="8"/>
    <col min="2817" max="2817" width="17.140625" style="8" customWidth="1"/>
    <col min="2818" max="2818" width="8.140625" style="8" customWidth="1"/>
    <col min="2819" max="2819" width="8" style="8" customWidth="1"/>
    <col min="2820" max="2820" width="7.140625" style="8" customWidth="1"/>
    <col min="2821" max="2821" width="8.140625" style="8" customWidth="1"/>
    <col min="2822" max="2822" width="5.5703125" style="8" customWidth="1"/>
    <col min="2823" max="2823" width="8.140625" style="8" customWidth="1"/>
    <col min="2824" max="2824" width="9.140625" style="8"/>
    <col min="2825" max="2825" width="9.5703125" style="8" bestFit="1" customWidth="1"/>
    <col min="2826" max="2826" width="10.42578125" style="8" customWidth="1"/>
    <col min="2827" max="3070" width="9.140625" style="8"/>
    <col min="3071" max="3071" width="6.7109375" style="8" customWidth="1"/>
    <col min="3072" max="3072" width="9.140625" style="8"/>
    <col min="3073" max="3073" width="17.140625" style="8" customWidth="1"/>
    <col min="3074" max="3074" width="8.140625" style="8" customWidth="1"/>
    <col min="3075" max="3075" width="8" style="8" customWidth="1"/>
    <col min="3076" max="3076" width="7.140625" style="8" customWidth="1"/>
    <col min="3077" max="3077" width="8.140625" style="8" customWidth="1"/>
    <col min="3078" max="3078" width="5.5703125" style="8" customWidth="1"/>
    <col min="3079" max="3079" width="8.140625" style="8" customWidth="1"/>
    <col min="3080" max="3080" width="9.140625" style="8"/>
    <col min="3081" max="3081" width="9.5703125" style="8" bestFit="1" customWidth="1"/>
    <col min="3082" max="3082" width="10.42578125" style="8" customWidth="1"/>
    <col min="3083" max="3326" width="9.140625" style="8"/>
    <col min="3327" max="3327" width="6.7109375" style="8" customWidth="1"/>
    <col min="3328" max="3328" width="9.140625" style="8"/>
    <col min="3329" max="3329" width="17.140625" style="8" customWidth="1"/>
    <col min="3330" max="3330" width="8.140625" style="8" customWidth="1"/>
    <col min="3331" max="3331" width="8" style="8" customWidth="1"/>
    <col min="3332" max="3332" width="7.140625" style="8" customWidth="1"/>
    <col min="3333" max="3333" width="8.140625" style="8" customWidth="1"/>
    <col min="3334" max="3334" width="5.5703125" style="8" customWidth="1"/>
    <col min="3335" max="3335" width="8.140625" style="8" customWidth="1"/>
    <col min="3336" max="3336" width="9.140625" style="8"/>
    <col min="3337" max="3337" width="9.5703125" style="8" bestFit="1" customWidth="1"/>
    <col min="3338" max="3338" width="10.42578125" style="8" customWidth="1"/>
    <col min="3339" max="3582" width="9.140625" style="8"/>
    <col min="3583" max="3583" width="6.7109375" style="8" customWidth="1"/>
    <col min="3584" max="3584" width="9.140625" style="8"/>
    <col min="3585" max="3585" width="17.140625" style="8" customWidth="1"/>
    <col min="3586" max="3586" width="8.140625" style="8" customWidth="1"/>
    <col min="3587" max="3587" width="8" style="8" customWidth="1"/>
    <col min="3588" max="3588" width="7.140625" style="8" customWidth="1"/>
    <col min="3589" max="3589" width="8.140625" style="8" customWidth="1"/>
    <col min="3590" max="3590" width="5.5703125" style="8" customWidth="1"/>
    <col min="3591" max="3591" width="8.140625" style="8" customWidth="1"/>
    <col min="3592" max="3592" width="9.140625" style="8"/>
    <col min="3593" max="3593" width="9.5703125" style="8" bestFit="1" customWidth="1"/>
    <col min="3594" max="3594" width="10.42578125" style="8" customWidth="1"/>
    <col min="3595" max="3838" width="9.140625" style="8"/>
    <col min="3839" max="3839" width="6.7109375" style="8" customWidth="1"/>
    <col min="3840" max="3840" width="9.140625" style="8"/>
    <col min="3841" max="3841" width="17.140625" style="8" customWidth="1"/>
    <col min="3842" max="3842" width="8.140625" style="8" customWidth="1"/>
    <col min="3843" max="3843" width="8" style="8" customWidth="1"/>
    <col min="3844" max="3844" width="7.140625" style="8" customWidth="1"/>
    <col min="3845" max="3845" width="8.140625" style="8" customWidth="1"/>
    <col min="3846" max="3846" width="5.5703125" style="8" customWidth="1"/>
    <col min="3847" max="3847" width="8.140625" style="8" customWidth="1"/>
    <col min="3848" max="3848" width="9.140625" style="8"/>
    <col min="3849" max="3849" width="9.5703125" style="8" bestFit="1" customWidth="1"/>
    <col min="3850" max="3850" width="10.42578125" style="8" customWidth="1"/>
    <col min="3851" max="4094" width="9.140625" style="8"/>
    <col min="4095" max="4095" width="6.7109375" style="8" customWidth="1"/>
    <col min="4096" max="4096" width="9.140625" style="8"/>
    <col min="4097" max="4097" width="17.140625" style="8" customWidth="1"/>
    <col min="4098" max="4098" width="8.140625" style="8" customWidth="1"/>
    <col min="4099" max="4099" width="8" style="8" customWidth="1"/>
    <col min="4100" max="4100" width="7.140625" style="8" customWidth="1"/>
    <col min="4101" max="4101" width="8.140625" style="8" customWidth="1"/>
    <col min="4102" max="4102" width="5.5703125" style="8" customWidth="1"/>
    <col min="4103" max="4103" width="8.140625" style="8" customWidth="1"/>
    <col min="4104" max="4104" width="9.140625" style="8"/>
    <col min="4105" max="4105" width="9.5703125" style="8" bestFit="1" customWidth="1"/>
    <col min="4106" max="4106" width="10.42578125" style="8" customWidth="1"/>
    <col min="4107" max="4350" width="9.140625" style="8"/>
    <col min="4351" max="4351" width="6.7109375" style="8" customWidth="1"/>
    <col min="4352" max="4352" width="9.140625" style="8"/>
    <col min="4353" max="4353" width="17.140625" style="8" customWidth="1"/>
    <col min="4354" max="4354" width="8.140625" style="8" customWidth="1"/>
    <col min="4355" max="4355" width="8" style="8" customWidth="1"/>
    <col min="4356" max="4356" width="7.140625" style="8" customWidth="1"/>
    <col min="4357" max="4357" width="8.140625" style="8" customWidth="1"/>
    <col min="4358" max="4358" width="5.5703125" style="8" customWidth="1"/>
    <col min="4359" max="4359" width="8.140625" style="8" customWidth="1"/>
    <col min="4360" max="4360" width="9.140625" style="8"/>
    <col min="4361" max="4361" width="9.5703125" style="8" bestFit="1" customWidth="1"/>
    <col min="4362" max="4362" width="10.42578125" style="8" customWidth="1"/>
    <col min="4363" max="4606" width="9.140625" style="8"/>
    <col min="4607" max="4607" width="6.7109375" style="8" customWidth="1"/>
    <col min="4608" max="4608" width="9.140625" style="8"/>
    <col min="4609" max="4609" width="17.140625" style="8" customWidth="1"/>
    <col min="4610" max="4610" width="8.140625" style="8" customWidth="1"/>
    <col min="4611" max="4611" width="8" style="8" customWidth="1"/>
    <col min="4612" max="4612" width="7.140625" style="8" customWidth="1"/>
    <col min="4613" max="4613" width="8.140625" style="8" customWidth="1"/>
    <col min="4614" max="4614" width="5.5703125" style="8" customWidth="1"/>
    <col min="4615" max="4615" width="8.140625" style="8" customWidth="1"/>
    <col min="4616" max="4616" width="9.140625" style="8"/>
    <col min="4617" max="4617" width="9.5703125" style="8" bestFit="1" customWidth="1"/>
    <col min="4618" max="4618" width="10.42578125" style="8" customWidth="1"/>
    <col min="4619" max="4862" width="9.140625" style="8"/>
    <col min="4863" max="4863" width="6.7109375" style="8" customWidth="1"/>
    <col min="4864" max="4864" width="9.140625" style="8"/>
    <col min="4865" max="4865" width="17.140625" style="8" customWidth="1"/>
    <col min="4866" max="4866" width="8.140625" style="8" customWidth="1"/>
    <col min="4867" max="4867" width="8" style="8" customWidth="1"/>
    <col min="4868" max="4868" width="7.140625" style="8" customWidth="1"/>
    <col min="4869" max="4869" width="8.140625" style="8" customWidth="1"/>
    <col min="4870" max="4870" width="5.5703125" style="8" customWidth="1"/>
    <col min="4871" max="4871" width="8.140625" style="8" customWidth="1"/>
    <col min="4872" max="4872" width="9.140625" style="8"/>
    <col min="4873" max="4873" width="9.5703125" style="8" bestFit="1" customWidth="1"/>
    <col min="4874" max="4874" width="10.42578125" style="8" customWidth="1"/>
    <col min="4875" max="5118" width="9.140625" style="8"/>
    <col min="5119" max="5119" width="6.7109375" style="8" customWidth="1"/>
    <col min="5120" max="5120" width="9.140625" style="8"/>
    <col min="5121" max="5121" width="17.140625" style="8" customWidth="1"/>
    <col min="5122" max="5122" width="8.140625" style="8" customWidth="1"/>
    <col min="5123" max="5123" width="8" style="8" customWidth="1"/>
    <col min="5124" max="5124" width="7.140625" style="8" customWidth="1"/>
    <col min="5125" max="5125" width="8.140625" style="8" customWidth="1"/>
    <col min="5126" max="5126" width="5.5703125" style="8" customWidth="1"/>
    <col min="5127" max="5127" width="8.140625" style="8" customWidth="1"/>
    <col min="5128" max="5128" width="9.140625" style="8"/>
    <col min="5129" max="5129" width="9.5703125" style="8" bestFit="1" customWidth="1"/>
    <col min="5130" max="5130" width="10.42578125" style="8" customWidth="1"/>
    <col min="5131" max="5374" width="9.140625" style="8"/>
    <col min="5375" max="5375" width="6.7109375" style="8" customWidth="1"/>
    <col min="5376" max="5376" width="9.140625" style="8"/>
    <col min="5377" max="5377" width="17.140625" style="8" customWidth="1"/>
    <col min="5378" max="5378" width="8.140625" style="8" customWidth="1"/>
    <col min="5379" max="5379" width="8" style="8" customWidth="1"/>
    <col min="5380" max="5380" width="7.140625" style="8" customWidth="1"/>
    <col min="5381" max="5381" width="8.140625" style="8" customWidth="1"/>
    <col min="5382" max="5382" width="5.5703125" style="8" customWidth="1"/>
    <col min="5383" max="5383" width="8.140625" style="8" customWidth="1"/>
    <col min="5384" max="5384" width="9.140625" style="8"/>
    <col min="5385" max="5385" width="9.5703125" style="8" bestFit="1" customWidth="1"/>
    <col min="5386" max="5386" width="10.42578125" style="8" customWidth="1"/>
    <col min="5387" max="5630" width="9.140625" style="8"/>
    <col min="5631" max="5631" width="6.7109375" style="8" customWidth="1"/>
    <col min="5632" max="5632" width="9.140625" style="8"/>
    <col min="5633" max="5633" width="17.140625" style="8" customWidth="1"/>
    <col min="5634" max="5634" width="8.140625" style="8" customWidth="1"/>
    <col min="5635" max="5635" width="8" style="8" customWidth="1"/>
    <col min="5636" max="5636" width="7.140625" style="8" customWidth="1"/>
    <col min="5637" max="5637" width="8.140625" style="8" customWidth="1"/>
    <col min="5638" max="5638" width="5.5703125" style="8" customWidth="1"/>
    <col min="5639" max="5639" width="8.140625" style="8" customWidth="1"/>
    <col min="5640" max="5640" width="9.140625" style="8"/>
    <col min="5641" max="5641" width="9.5703125" style="8" bestFit="1" customWidth="1"/>
    <col min="5642" max="5642" width="10.42578125" style="8" customWidth="1"/>
    <col min="5643" max="5886" width="9.140625" style="8"/>
    <col min="5887" max="5887" width="6.7109375" style="8" customWidth="1"/>
    <col min="5888" max="5888" width="9.140625" style="8"/>
    <col min="5889" max="5889" width="17.140625" style="8" customWidth="1"/>
    <col min="5890" max="5890" width="8.140625" style="8" customWidth="1"/>
    <col min="5891" max="5891" width="8" style="8" customWidth="1"/>
    <col min="5892" max="5892" width="7.140625" style="8" customWidth="1"/>
    <col min="5893" max="5893" width="8.140625" style="8" customWidth="1"/>
    <col min="5894" max="5894" width="5.5703125" style="8" customWidth="1"/>
    <col min="5895" max="5895" width="8.140625" style="8" customWidth="1"/>
    <col min="5896" max="5896" width="9.140625" style="8"/>
    <col min="5897" max="5897" width="9.5703125" style="8" bestFit="1" customWidth="1"/>
    <col min="5898" max="5898" width="10.42578125" style="8" customWidth="1"/>
    <col min="5899" max="6142" width="9.140625" style="8"/>
    <col min="6143" max="6143" width="6.7109375" style="8" customWidth="1"/>
    <col min="6144" max="6144" width="9.140625" style="8"/>
    <col min="6145" max="6145" width="17.140625" style="8" customWidth="1"/>
    <col min="6146" max="6146" width="8.140625" style="8" customWidth="1"/>
    <col min="6147" max="6147" width="8" style="8" customWidth="1"/>
    <col min="6148" max="6148" width="7.140625" style="8" customWidth="1"/>
    <col min="6149" max="6149" width="8.140625" style="8" customWidth="1"/>
    <col min="6150" max="6150" width="5.5703125" style="8" customWidth="1"/>
    <col min="6151" max="6151" width="8.140625" style="8" customWidth="1"/>
    <col min="6152" max="6152" width="9.140625" style="8"/>
    <col min="6153" max="6153" width="9.5703125" style="8" bestFit="1" customWidth="1"/>
    <col min="6154" max="6154" width="10.42578125" style="8" customWidth="1"/>
    <col min="6155" max="6398" width="9.140625" style="8"/>
    <col min="6399" max="6399" width="6.7109375" style="8" customWidth="1"/>
    <col min="6400" max="6400" width="9.140625" style="8"/>
    <col min="6401" max="6401" width="17.140625" style="8" customWidth="1"/>
    <col min="6402" max="6402" width="8.140625" style="8" customWidth="1"/>
    <col min="6403" max="6403" width="8" style="8" customWidth="1"/>
    <col min="6404" max="6404" width="7.140625" style="8" customWidth="1"/>
    <col min="6405" max="6405" width="8.140625" style="8" customWidth="1"/>
    <col min="6406" max="6406" width="5.5703125" style="8" customWidth="1"/>
    <col min="6407" max="6407" width="8.140625" style="8" customWidth="1"/>
    <col min="6408" max="6408" width="9.140625" style="8"/>
    <col min="6409" max="6409" width="9.5703125" style="8" bestFit="1" customWidth="1"/>
    <col min="6410" max="6410" width="10.42578125" style="8" customWidth="1"/>
    <col min="6411" max="6654" width="9.140625" style="8"/>
    <col min="6655" max="6655" width="6.7109375" style="8" customWidth="1"/>
    <col min="6656" max="6656" width="9.140625" style="8"/>
    <col min="6657" max="6657" width="17.140625" style="8" customWidth="1"/>
    <col min="6658" max="6658" width="8.140625" style="8" customWidth="1"/>
    <col min="6659" max="6659" width="8" style="8" customWidth="1"/>
    <col min="6660" max="6660" width="7.140625" style="8" customWidth="1"/>
    <col min="6661" max="6661" width="8.140625" style="8" customWidth="1"/>
    <col min="6662" max="6662" width="5.5703125" style="8" customWidth="1"/>
    <col min="6663" max="6663" width="8.140625" style="8" customWidth="1"/>
    <col min="6664" max="6664" width="9.140625" style="8"/>
    <col min="6665" max="6665" width="9.5703125" style="8" bestFit="1" customWidth="1"/>
    <col min="6666" max="6666" width="10.42578125" style="8" customWidth="1"/>
    <col min="6667" max="6910" width="9.140625" style="8"/>
    <col min="6911" max="6911" width="6.7109375" style="8" customWidth="1"/>
    <col min="6912" max="6912" width="9.140625" style="8"/>
    <col min="6913" max="6913" width="17.140625" style="8" customWidth="1"/>
    <col min="6914" max="6914" width="8.140625" style="8" customWidth="1"/>
    <col min="6915" max="6915" width="8" style="8" customWidth="1"/>
    <col min="6916" max="6916" width="7.140625" style="8" customWidth="1"/>
    <col min="6917" max="6917" width="8.140625" style="8" customWidth="1"/>
    <col min="6918" max="6918" width="5.5703125" style="8" customWidth="1"/>
    <col min="6919" max="6919" width="8.140625" style="8" customWidth="1"/>
    <col min="6920" max="6920" width="9.140625" style="8"/>
    <col min="6921" max="6921" width="9.5703125" style="8" bestFit="1" customWidth="1"/>
    <col min="6922" max="6922" width="10.42578125" style="8" customWidth="1"/>
    <col min="6923" max="7166" width="9.140625" style="8"/>
    <col min="7167" max="7167" width="6.7109375" style="8" customWidth="1"/>
    <col min="7168" max="7168" width="9.140625" style="8"/>
    <col min="7169" max="7169" width="17.140625" style="8" customWidth="1"/>
    <col min="7170" max="7170" width="8.140625" style="8" customWidth="1"/>
    <col min="7171" max="7171" width="8" style="8" customWidth="1"/>
    <col min="7172" max="7172" width="7.140625" style="8" customWidth="1"/>
    <col min="7173" max="7173" width="8.140625" style="8" customWidth="1"/>
    <col min="7174" max="7174" width="5.5703125" style="8" customWidth="1"/>
    <col min="7175" max="7175" width="8.140625" style="8" customWidth="1"/>
    <col min="7176" max="7176" width="9.140625" style="8"/>
    <col min="7177" max="7177" width="9.5703125" style="8" bestFit="1" customWidth="1"/>
    <col min="7178" max="7178" width="10.42578125" style="8" customWidth="1"/>
    <col min="7179" max="7422" width="9.140625" style="8"/>
    <col min="7423" max="7423" width="6.7109375" style="8" customWidth="1"/>
    <col min="7424" max="7424" width="9.140625" style="8"/>
    <col min="7425" max="7425" width="17.140625" style="8" customWidth="1"/>
    <col min="7426" max="7426" width="8.140625" style="8" customWidth="1"/>
    <col min="7427" max="7427" width="8" style="8" customWidth="1"/>
    <col min="7428" max="7428" width="7.140625" style="8" customWidth="1"/>
    <col min="7429" max="7429" width="8.140625" style="8" customWidth="1"/>
    <col min="7430" max="7430" width="5.5703125" style="8" customWidth="1"/>
    <col min="7431" max="7431" width="8.140625" style="8" customWidth="1"/>
    <col min="7432" max="7432" width="9.140625" style="8"/>
    <col min="7433" max="7433" width="9.5703125" style="8" bestFit="1" customWidth="1"/>
    <col min="7434" max="7434" width="10.42578125" style="8" customWidth="1"/>
    <col min="7435" max="7678" width="9.140625" style="8"/>
    <col min="7679" max="7679" width="6.7109375" style="8" customWidth="1"/>
    <col min="7680" max="7680" width="9.140625" style="8"/>
    <col min="7681" max="7681" width="17.140625" style="8" customWidth="1"/>
    <col min="7682" max="7682" width="8.140625" style="8" customWidth="1"/>
    <col min="7683" max="7683" width="8" style="8" customWidth="1"/>
    <col min="7684" max="7684" width="7.140625" style="8" customWidth="1"/>
    <col min="7685" max="7685" width="8.140625" style="8" customWidth="1"/>
    <col min="7686" max="7686" width="5.5703125" style="8" customWidth="1"/>
    <col min="7687" max="7687" width="8.140625" style="8" customWidth="1"/>
    <col min="7688" max="7688" width="9.140625" style="8"/>
    <col min="7689" max="7689" width="9.5703125" style="8" bestFit="1" customWidth="1"/>
    <col min="7690" max="7690" width="10.42578125" style="8" customWidth="1"/>
    <col min="7691" max="7934" width="9.140625" style="8"/>
    <col min="7935" max="7935" width="6.7109375" style="8" customWidth="1"/>
    <col min="7936" max="7936" width="9.140625" style="8"/>
    <col min="7937" max="7937" width="17.140625" style="8" customWidth="1"/>
    <col min="7938" max="7938" width="8.140625" style="8" customWidth="1"/>
    <col min="7939" max="7939" width="8" style="8" customWidth="1"/>
    <col min="7940" max="7940" width="7.140625" style="8" customWidth="1"/>
    <col min="7941" max="7941" width="8.140625" style="8" customWidth="1"/>
    <col min="7942" max="7942" width="5.5703125" style="8" customWidth="1"/>
    <col min="7943" max="7943" width="8.140625" style="8" customWidth="1"/>
    <col min="7944" max="7944" width="9.140625" style="8"/>
    <col min="7945" max="7945" width="9.5703125" style="8" bestFit="1" customWidth="1"/>
    <col min="7946" max="7946" width="10.42578125" style="8" customWidth="1"/>
    <col min="7947" max="8190" width="9.140625" style="8"/>
    <col min="8191" max="8191" width="6.7109375" style="8" customWidth="1"/>
    <col min="8192" max="8192" width="9.140625" style="8"/>
    <col min="8193" max="8193" width="17.140625" style="8" customWidth="1"/>
    <col min="8194" max="8194" width="8.140625" style="8" customWidth="1"/>
    <col min="8195" max="8195" width="8" style="8" customWidth="1"/>
    <col min="8196" max="8196" width="7.140625" style="8" customWidth="1"/>
    <col min="8197" max="8197" width="8.140625" style="8" customWidth="1"/>
    <col min="8198" max="8198" width="5.5703125" style="8" customWidth="1"/>
    <col min="8199" max="8199" width="8.140625" style="8" customWidth="1"/>
    <col min="8200" max="8200" width="9.140625" style="8"/>
    <col min="8201" max="8201" width="9.5703125" style="8" bestFit="1" customWidth="1"/>
    <col min="8202" max="8202" width="10.42578125" style="8" customWidth="1"/>
    <col min="8203" max="8446" width="9.140625" style="8"/>
    <col min="8447" max="8447" width="6.7109375" style="8" customWidth="1"/>
    <col min="8448" max="8448" width="9.140625" style="8"/>
    <col min="8449" max="8449" width="17.140625" style="8" customWidth="1"/>
    <col min="8450" max="8450" width="8.140625" style="8" customWidth="1"/>
    <col min="8451" max="8451" width="8" style="8" customWidth="1"/>
    <col min="8452" max="8452" width="7.140625" style="8" customWidth="1"/>
    <col min="8453" max="8453" width="8.140625" style="8" customWidth="1"/>
    <col min="8454" max="8454" width="5.5703125" style="8" customWidth="1"/>
    <col min="8455" max="8455" width="8.140625" style="8" customWidth="1"/>
    <col min="8456" max="8456" width="9.140625" style="8"/>
    <col min="8457" max="8457" width="9.5703125" style="8" bestFit="1" customWidth="1"/>
    <col min="8458" max="8458" width="10.42578125" style="8" customWidth="1"/>
    <col min="8459" max="8702" width="9.140625" style="8"/>
    <col min="8703" max="8703" width="6.7109375" style="8" customWidth="1"/>
    <col min="8704" max="8704" width="9.140625" style="8"/>
    <col min="8705" max="8705" width="17.140625" style="8" customWidth="1"/>
    <col min="8706" max="8706" width="8.140625" style="8" customWidth="1"/>
    <col min="8707" max="8707" width="8" style="8" customWidth="1"/>
    <col min="8708" max="8708" width="7.140625" style="8" customWidth="1"/>
    <col min="8709" max="8709" width="8.140625" style="8" customWidth="1"/>
    <col min="8710" max="8710" width="5.5703125" style="8" customWidth="1"/>
    <col min="8711" max="8711" width="8.140625" style="8" customWidth="1"/>
    <col min="8712" max="8712" width="9.140625" style="8"/>
    <col min="8713" max="8713" width="9.5703125" style="8" bestFit="1" customWidth="1"/>
    <col min="8714" max="8714" width="10.42578125" style="8" customWidth="1"/>
    <col min="8715" max="8958" width="9.140625" style="8"/>
    <col min="8959" max="8959" width="6.7109375" style="8" customWidth="1"/>
    <col min="8960" max="8960" width="9.140625" style="8"/>
    <col min="8961" max="8961" width="17.140625" style="8" customWidth="1"/>
    <col min="8962" max="8962" width="8.140625" style="8" customWidth="1"/>
    <col min="8963" max="8963" width="8" style="8" customWidth="1"/>
    <col min="8964" max="8964" width="7.140625" style="8" customWidth="1"/>
    <col min="8965" max="8965" width="8.140625" style="8" customWidth="1"/>
    <col min="8966" max="8966" width="5.5703125" style="8" customWidth="1"/>
    <col min="8967" max="8967" width="8.140625" style="8" customWidth="1"/>
    <col min="8968" max="8968" width="9.140625" style="8"/>
    <col min="8969" max="8969" width="9.5703125" style="8" bestFit="1" customWidth="1"/>
    <col min="8970" max="8970" width="10.42578125" style="8" customWidth="1"/>
    <col min="8971" max="9214" width="9.140625" style="8"/>
    <col min="9215" max="9215" width="6.7109375" style="8" customWidth="1"/>
    <col min="9216" max="9216" width="9.140625" style="8"/>
    <col min="9217" max="9217" width="17.140625" style="8" customWidth="1"/>
    <col min="9218" max="9218" width="8.140625" style="8" customWidth="1"/>
    <col min="9219" max="9219" width="8" style="8" customWidth="1"/>
    <col min="9220" max="9220" width="7.140625" style="8" customWidth="1"/>
    <col min="9221" max="9221" width="8.140625" style="8" customWidth="1"/>
    <col min="9222" max="9222" width="5.5703125" style="8" customWidth="1"/>
    <col min="9223" max="9223" width="8.140625" style="8" customWidth="1"/>
    <col min="9224" max="9224" width="9.140625" style="8"/>
    <col min="9225" max="9225" width="9.5703125" style="8" bestFit="1" customWidth="1"/>
    <col min="9226" max="9226" width="10.42578125" style="8" customWidth="1"/>
    <col min="9227" max="9470" width="9.140625" style="8"/>
    <col min="9471" max="9471" width="6.7109375" style="8" customWidth="1"/>
    <col min="9472" max="9472" width="9.140625" style="8"/>
    <col min="9473" max="9473" width="17.140625" style="8" customWidth="1"/>
    <col min="9474" max="9474" width="8.140625" style="8" customWidth="1"/>
    <col min="9475" max="9475" width="8" style="8" customWidth="1"/>
    <col min="9476" max="9476" width="7.140625" style="8" customWidth="1"/>
    <col min="9477" max="9477" width="8.140625" style="8" customWidth="1"/>
    <col min="9478" max="9478" width="5.5703125" style="8" customWidth="1"/>
    <col min="9479" max="9479" width="8.140625" style="8" customWidth="1"/>
    <col min="9480" max="9480" width="9.140625" style="8"/>
    <col min="9481" max="9481" width="9.5703125" style="8" bestFit="1" customWidth="1"/>
    <col min="9482" max="9482" width="10.42578125" style="8" customWidth="1"/>
    <col min="9483" max="9726" width="9.140625" style="8"/>
    <col min="9727" max="9727" width="6.7109375" style="8" customWidth="1"/>
    <col min="9728" max="9728" width="9.140625" style="8"/>
    <col min="9729" max="9729" width="17.140625" style="8" customWidth="1"/>
    <col min="9730" max="9730" width="8.140625" style="8" customWidth="1"/>
    <col min="9731" max="9731" width="8" style="8" customWidth="1"/>
    <col min="9732" max="9732" width="7.140625" style="8" customWidth="1"/>
    <col min="9733" max="9733" width="8.140625" style="8" customWidth="1"/>
    <col min="9734" max="9734" width="5.5703125" style="8" customWidth="1"/>
    <col min="9735" max="9735" width="8.140625" style="8" customWidth="1"/>
    <col min="9736" max="9736" width="9.140625" style="8"/>
    <col min="9737" max="9737" width="9.5703125" style="8" bestFit="1" customWidth="1"/>
    <col min="9738" max="9738" width="10.42578125" style="8" customWidth="1"/>
    <col min="9739" max="9982" width="9.140625" style="8"/>
    <col min="9983" max="9983" width="6.7109375" style="8" customWidth="1"/>
    <col min="9984" max="9984" width="9.140625" style="8"/>
    <col min="9985" max="9985" width="17.140625" style="8" customWidth="1"/>
    <col min="9986" max="9986" width="8.140625" style="8" customWidth="1"/>
    <col min="9987" max="9987" width="8" style="8" customWidth="1"/>
    <col min="9988" max="9988" width="7.140625" style="8" customWidth="1"/>
    <col min="9989" max="9989" width="8.140625" style="8" customWidth="1"/>
    <col min="9990" max="9990" width="5.5703125" style="8" customWidth="1"/>
    <col min="9991" max="9991" width="8.140625" style="8" customWidth="1"/>
    <col min="9992" max="9992" width="9.140625" style="8"/>
    <col min="9993" max="9993" width="9.5703125" style="8" bestFit="1" customWidth="1"/>
    <col min="9994" max="9994" width="10.42578125" style="8" customWidth="1"/>
    <col min="9995" max="10238" width="9.140625" style="8"/>
    <col min="10239" max="10239" width="6.7109375" style="8" customWidth="1"/>
    <col min="10240" max="10240" width="9.140625" style="8"/>
    <col min="10241" max="10241" width="17.140625" style="8" customWidth="1"/>
    <col min="10242" max="10242" width="8.140625" style="8" customWidth="1"/>
    <col min="10243" max="10243" width="8" style="8" customWidth="1"/>
    <col min="10244" max="10244" width="7.140625" style="8" customWidth="1"/>
    <col min="10245" max="10245" width="8.140625" style="8" customWidth="1"/>
    <col min="10246" max="10246" width="5.5703125" style="8" customWidth="1"/>
    <col min="10247" max="10247" width="8.140625" style="8" customWidth="1"/>
    <col min="10248" max="10248" width="9.140625" style="8"/>
    <col min="10249" max="10249" width="9.5703125" style="8" bestFit="1" customWidth="1"/>
    <col min="10250" max="10250" width="10.42578125" style="8" customWidth="1"/>
    <col min="10251" max="10494" width="9.140625" style="8"/>
    <col min="10495" max="10495" width="6.7109375" style="8" customWidth="1"/>
    <col min="10496" max="10496" width="9.140625" style="8"/>
    <col min="10497" max="10497" width="17.140625" style="8" customWidth="1"/>
    <col min="10498" max="10498" width="8.140625" style="8" customWidth="1"/>
    <col min="10499" max="10499" width="8" style="8" customWidth="1"/>
    <col min="10500" max="10500" width="7.140625" style="8" customWidth="1"/>
    <col min="10501" max="10501" width="8.140625" style="8" customWidth="1"/>
    <col min="10502" max="10502" width="5.5703125" style="8" customWidth="1"/>
    <col min="10503" max="10503" width="8.140625" style="8" customWidth="1"/>
    <col min="10504" max="10504" width="9.140625" style="8"/>
    <col min="10505" max="10505" width="9.5703125" style="8" bestFit="1" customWidth="1"/>
    <col min="10506" max="10506" width="10.42578125" style="8" customWidth="1"/>
    <col min="10507" max="10750" width="9.140625" style="8"/>
    <col min="10751" max="10751" width="6.7109375" style="8" customWidth="1"/>
    <col min="10752" max="10752" width="9.140625" style="8"/>
    <col min="10753" max="10753" width="17.140625" style="8" customWidth="1"/>
    <col min="10754" max="10754" width="8.140625" style="8" customWidth="1"/>
    <col min="10755" max="10755" width="8" style="8" customWidth="1"/>
    <col min="10756" max="10756" width="7.140625" style="8" customWidth="1"/>
    <col min="10757" max="10757" width="8.140625" style="8" customWidth="1"/>
    <col min="10758" max="10758" width="5.5703125" style="8" customWidth="1"/>
    <col min="10759" max="10759" width="8.140625" style="8" customWidth="1"/>
    <col min="10760" max="10760" width="9.140625" style="8"/>
    <col min="10761" max="10761" width="9.5703125" style="8" bestFit="1" customWidth="1"/>
    <col min="10762" max="10762" width="10.42578125" style="8" customWidth="1"/>
    <col min="10763" max="11006" width="9.140625" style="8"/>
    <col min="11007" max="11007" width="6.7109375" style="8" customWidth="1"/>
    <col min="11008" max="11008" width="9.140625" style="8"/>
    <col min="11009" max="11009" width="17.140625" style="8" customWidth="1"/>
    <col min="11010" max="11010" width="8.140625" style="8" customWidth="1"/>
    <col min="11011" max="11011" width="8" style="8" customWidth="1"/>
    <col min="11012" max="11012" width="7.140625" style="8" customWidth="1"/>
    <col min="11013" max="11013" width="8.140625" style="8" customWidth="1"/>
    <col min="11014" max="11014" width="5.5703125" style="8" customWidth="1"/>
    <col min="11015" max="11015" width="8.140625" style="8" customWidth="1"/>
    <col min="11016" max="11016" width="9.140625" style="8"/>
    <col min="11017" max="11017" width="9.5703125" style="8" bestFit="1" customWidth="1"/>
    <col min="11018" max="11018" width="10.42578125" style="8" customWidth="1"/>
    <col min="11019" max="11262" width="9.140625" style="8"/>
    <col min="11263" max="11263" width="6.7109375" style="8" customWidth="1"/>
    <col min="11264" max="11264" width="9.140625" style="8"/>
    <col min="11265" max="11265" width="17.140625" style="8" customWidth="1"/>
    <col min="11266" max="11266" width="8.140625" style="8" customWidth="1"/>
    <col min="11267" max="11267" width="8" style="8" customWidth="1"/>
    <col min="11268" max="11268" width="7.140625" style="8" customWidth="1"/>
    <col min="11269" max="11269" width="8.140625" style="8" customWidth="1"/>
    <col min="11270" max="11270" width="5.5703125" style="8" customWidth="1"/>
    <col min="11271" max="11271" width="8.140625" style="8" customWidth="1"/>
    <col min="11272" max="11272" width="9.140625" style="8"/>
    <col min="11273" max="11273" width="9.5703125" style="8" bestFit="1" customWidth="1"/>
    <col min="11274" max="11274" width="10.42578125" style="8" customWidth="1"/>
    <col min="11275" max="11518" width="9.140625" style="8"/>
    <col min="11519" max="11519" width="6.7109375" style="8" customWidth="1"/>
    <col min="11520" max="11520" width="9.140625" style="8"/>
    <col min="11521" max="11521" width="17.140625" style="8" customWidth="1"/>
    <col min="11522" max="11522" width="8.140625" style="8" customWidth="1"/>
    <col min="11523" max="11523" width="8" style="8" customWidth="1"/>
    <col min="11524" max="11524" width="7.140625" style="8" customWidth="1"/>
    <col min="11525" max="11525" width="8.140625" style="8" customWidth="1"/>
    <col min="11526" max="11526" width="5.5703125" style="8" customWidth="1"/>
    <col min="11527" max="11527" width="8.140625" style="8" customWidth="1"/>
    <col min="11528" max="11528" width="9.140625" style="8"/>
    <col min="11529" max="11529" width="9.5703125" style="8" bestFit="1" customWidth="1"/>
    <col min="11530" max="11530" width="10.42578125" style="8" customWidth="1"/>
    <col min="11531" max="11774" width="9.140625" style="8"/>
    <col min="11775" max="11775" width="6.7109375" style="8" customWidth="1"/>
    <col min="11776" max="11776" width="9.140625" style="8"/>
    <col min="11777" max="11777" width="17.140625" style="8" customWidth="1"/>
    <col min="11778" max="11778" width="8.140625" style="8" customWidth="1"/>
    <col min="11779" max="11779" width="8" style="8" customWidth="1"/>
    <col min="11780" max="11780" width="7.140625" style="8" customWidth="1"/>
    <col min="11781" max="11781" width="8.140625" style="8" customWidth="1"/>
    <col min="11782" max="11782" width="5.5703125" style="8" customWidth="1"/>
    <col min="11783" max="11783" width="8.140625" style="8" customWidth="1"/>
    <col min="11784" max="11784" width="9.140625" style="8"/>
    <col min="11785" max="11785" width="9.5703125" style="8" bestFit="1" customWidth="1"/>
    <col min="11786" max="11786" width="10.42578125" style="8" customWidth="1"/>
    <col min="11787" max="12030" width="9.140625" style="8"/>
    <col min="12031" max="12031" width="6.7109375" style="8" customWidth="1"/>
    <col min="12032" max="12032" width="9.140625" style="8"/>
    <col min="12033" max="12033" width="17.140625" style="8" customWidth="1"/>
    <col min="12034" max="12034" width="8.140625" style="8" customWidth="1"/>
    <col min="12035" max="12035" width="8" style="8" customWidth="1"/>
    <col min="12036" max="12036" width="7.140625" style="8" customWidth="1"/>
    <col min="12037" max="12037" width="8.140625" style="8" customWidth="1"/>
    <col min="12038" max="12038" width="5.5703125" style="8" customWidth="1"/>
    <col min="12039" max="12039" width="8.140625" style="8" customWidth="1"/>
    <col min="12040" max="12040" width="9.140625" style="8"/>
    <col min="12041" max="12041" width="9.5703125" style="8" bestFit="1" customWidth="1"/>
    <col min="12042" max="12042" width="10.42578125" style="8" customWidth="1"/>
    <col min="12043" max="12286" width="9.140625" style="8"/>
    <col min="12287" max="12287" width="6.7109375" style="8" customWidth="1"/>
    <col min="12288" max="12288" width="9.140625" style="8"/>
    <col min="12289" max="12289" width="17.140625" style="8" customWidth="1"/>
    <col min="12290" max="12290" width="8.140625" style="8" customWidth="1"/>
    <col min="12291" max="12291" width="8" style="8" customWidth="1"/>
    <col min="12292" max="12292" width="7.140625" style="8" customWidth="1"/>
    <col min="12293" max="12293" width="8.140625" style="8" customWidth="1"/>
    <col min="12294" max="12294" width="5.5703125" style="8" customWidth="1"/>
    <col min="12295" max="12295" width="8.140625" style="8" customWidth="1"/>
    <col min="12296" max="12296" width="9.140625" style="8"/>
    <col min="12297" max="12297" width="9.5703125" style="8" bestFit="1" customWidth="1"/>
    <col min="12298" max="12298" width="10.42578125" style="8" customWidth="1"/>
    <col min="12299" max="12542" width="9.140625" style="8"/>
    <col min="12543" max="12543" width="6.7109375" style="8" customWidth="1"/>
    <col min="12544" max="12544" width="9.140625" style="8"/>
    <col min="12545" max="12545" width="17.140625" style="8" customWidth="1"/>
    <col min="12546" max="12546" width="8.140625" style="8" customWidth="1"/>
    <col min="12547" max="12547" width="8" style="8" customWidth="1"/>
    <col min="12548" max="12548" width="7.140625" style="8" customWidth="1"/>
    <col min="12549" max="12549" width="8.140625" style="8" customWidth="1"/>
    <col min="12550" max="12550" width="5.5703125" style="8" customWidth="1"/>
    <col min="12551" max="12551" width="8.140625" style="8" customWidth="1"/>
    <col min="12552" max="12552" width="9.140625" style="8"/>
    <col min="12553" max="12553" width="9.5703125" style="8" bestFit="1" customWidth="1"/>
    <col min="12554" max="12554" width="10.42578125" style="8" customWidth="1"/>
    <col min="12555" max="12798" width="9.140625" style="8"/>
    <col min="12799" max="12799" width="6.7109375" style="8" customWidth="1"/>
    <col min="12800" max="12800" width="9.140625" style="8"/>
    <col min="12801" max="12801" width="17.140625" style="8" customWidth="1"/>
    <col min="12802" max="12802" width="8.140625" style="8" customWidth="1"/>
    <col min="12803" max="12803" width="8" style="8" customWidth="1"/>
    <col min="12804" max="12804" width="7.140625" style="8" customWidth="1"/>
    <col min="12805" max="12805" width="8.140625" style="8" customWidth="1"/>
    <col min="12806" max="12806" width="5.5703125" style="8" customWidth="1"/>
    <col min="12807" max="12807" width="8.140625" style="8" customWidth="1"/>
    <col min="12808" max="12808" width="9.140625" style="8"/>
    <col min="12809" max="12809" width="9.5703125" style="8" bestFit="1" customWidth="1"/>
    <col min="12810" max="12810" width="10.42578125" style="8" customWidth="1"/>
    <col min="12811" max="13054" width="9.140625" style="8"/>
    <col min="13055" max="13055" width="6.7109375" style="8" customWidth="1"/>
    <col min="13056" max="13056" width="9.140625" style="8"/>
    <col min="13057" max="13057" width="17.140625" style="8" customWidth="1"/>
    <col min="13058" max="13058" width="8.140625" style="8" customWidth="1"/>
    <col min="13059" max="13059" width="8" style="8" customWidth="1"/>
    <col min="13060" max="13060" width="7.140625" style="8" customWidth="1"/>
    <col min="13061" max="13061" width="8.140625" style="8" customWidth="1"/>
    <col min="13062" max="13062" width="5.5703125" style="8" customWidth="1"/>
    <col min="13063" max="13063" width="8.140625" style="8" customWidth="1"/>
    <col min="13064" max="13064" width="9.140625" style="8"/>
    <col min="13065" max="13065" width="9.5703125" style="8" bestFit="1" customWidth="1"/>
    <col min="13066" max="13066" width="10.42578125" style="8" customWidth="1"/>
    <col min="13067" max="13310" width="9.140625" style="8"/>
    <col min="13311" max="13311" width="6.7109375" style="8" customWidth="1"/>
    <col min="13312" max="13312" width="9.140625" style="8"/>
    <col min="13313" max="13313" width="17.140625" style="8" customWidth="1"/>
    <col min="13314" max="13314" width="8.140625" style="8" customWidth="1"/>
    <col min="13315" max="13315" width="8" style="8" customWidth="1"/>
    <col min="13316" max="13316" width="7.140625" style="8" customWidth="1"/>
    <col min="13317" max="13317" width="8.140625" style="8" customWidth="1"/>
    <col min="13318" max="13318" width="5.5703125" style="8" customWidth="1"/>
    <col min="13319" max="13319" width="8.140625" style="8" customWidth="1"/>
    <col min="13320" max="13320" width="9.140625" style="8"/>
    <col min="13321" max="13321" width="9.5703125" style="8" bestFit="1" customWidth="1"/>
    <col min="13322" max="13322" width="10.42578125" style="8" customWidth="1"/>
    <col min="13323" max="13566" width="9.140625" style="8"/>
    <col min="13567" max="13567" width="6.7109375" style="8" customWidth="1"/>
    <col min="13568" max="13568" width="9.140625" style="8"/>
    <col min="13569" max="13569" width="17.140625" style="8" customWidth="1"/>
    <col min="13570" max="13570" width="8.140625" style="8" customWidth="1"/>
    <col min="13571" max="13571" width="8" style="8" customWidth="1"/>
    <col min="13572" max="13572" width="7.140625" style="8" customWidth="1"/>
    <col min="13573" max="13573" width="8.140625" style="8" customWidth="1"/>
    <col min="13574" max="13574" width="5.5703125" style="8" customWidth="1"/>
    <col min="13575" max="13575" width="8.140625" style="8" customWidth="1"/>
    <col min="13576" max="13576" width="9.140625" style="8"/>
    <col min="13577" max="13577" width="9.5703125" style="8" bestFit="1" customWidth="1"/>
    <col min="13578" max="13578" width="10.42578125" style="8" customWidth="1"/>
    <col min="13579" max="13822" width="9.140625" style="8"/>
    <col min="13823" max="13823" width="6.7109375" style="8" customWidth="1"/>
    <col min="13824" max="13824" width="9.140625" style="8"/>
    <col min="13825" max="13825" width="17.140625" style="8" customWidth="1"/>
    <col min="13826" max="13826" width="8.140625" style="8" customWidth="1"/>
    <col min="13827" max="13827" width="8" style="8" customWidth="1"/>
    <col min="13828" max="13828" width="7.140625" style="8" customWidth="1"/>
    <col min="13829" max="13829" width="8.140625" style="8" customWidth="1"/>
    <col min="13830" max="13830" width="5.5703125" style="8" customWidth="1"/>
    <col min="13831" max="13831" width="8.140625" style="8" customWidth="1"/>
    <col min="13832" max="13832" width="9.140625" style="8"/>
    <col min="13833" max="13833" width="9.5703125" style="8" bestFit="1" customWidth="1"/>
    <col min="13834" max="13834" width="10.42578125" style="8" customWidth="1"/>
    <col min="13835" max="14078" width="9.140625" style="8"/>
    <col min="14079" max="14079" width="6.7109375" style="8" customWidth="1"/>
    <col min="14080" max="14080" width="9.140625" style="8"/>
    <col min="14081" max="14081" width="17.140625" style="8" customWidth="1"/>
    <col min="14082" max="14082" width="8.140625" style="8" customWidth="1"/>
    <col min="14083" max="14083" width="8" style="8" customWidth="1"/>
    <col min="14084" max="14084" width="7.140625" style="8" customWidth="1"/>
    <col min="14085" max="14085" width="8.140625" style="8" customWidth="1"/>
    <col min="14086" max="14086" width="5.5703125" style="8" customWidth="1"/>
    <col min="14087" max="14087" width="8.140625" style="8" customWidth="1"/>
    <col min="14088" max="14088" width="9.140625" style="8"/>
    <col min="14089" max="14089" width="9.5703125" style="8" bestFit="1" customWidth="1"/>
    <col min="14090" max="14090" width="10.42578125" style="8" customWidth="1"/>
    <col min="14091" max="14334" width="9.140625" style="8"/>
    <col min="14335" max="14335" width="6.7109375" style="8" customWidth="1"/>
    <col min="14336" max="14336" width="9.140625" style="8"/>
    <col min="14337" max="14337" width="17.140625" style="8" customWidth="1"/>
    <col min="14338" max="14338" width="8.140625" style="8" customWidth="1"/>
    <col min="14339" max="14339" width="8" style="8" customWidth="1"/>
    <col min="14340" max="14340" width="7.140625" style="8" customWidth="1"/>
    <col min="14341" max="14341" width="8.140625" style="8" customWidth="1"/>
    <col min="14342" max="14342" width="5.5703125" style="8" customWidth="1"/>
    <col min="14343" max="14343" width="8.140625" style="8" customWidth="1"/>
    <col min="14344" max="14344" width="9.140625" style="8"/>
    <col min="14345" max="14345" width="9.5703125" style="8" bestFit="1" customWidth="1"/>
    <col min="14346" max="14346" width="10.42578125" style="8" customWidth="1"/>
    <col min="14347" max="14590" width="9.140625" style="8"/>
    <col min="14591" max="14591" width="6.7109375" style="8" customWidth="1"/>
    <col min="14592" max="14592" width="9.140625" style="8"/>
    <col min="14593" max="14593" width="17.140625" style="8" customWidth="1"/>
    <col min="14594" max="14594" width="8.140625" style="8" customWidth="1"/>
    <col min="14595" max="14595" width="8" style="8" customWidth="1"/>
    <col min="14596" max="14596" width="7.140625" style="8" customWidth="1"/>
    <col min="14597" max="14597" width="8.140625" style="8" customWidth="1"/>
    <col min="14598" max="14598" width="5.5703125" style="8" customWidth="1"/>
    <col min="14599" max="14599" width="8.140625" style="8" customWidth="1"/>
    <col min="14600" max="14600" width="9.140625" style="8"/>
    <col min="14601" max="14601" width="9.5703125" style="8" bestFit="1" customWidth="1"/>
    <col min="14602" max="14602" width="10.42578125" style="8" customWidth="1"/>
    <col min="14603" max="14846" width="9.140625" style="8"/>
    <col min="14847" max="14847" width="6.7109375" style="8" customWidth="1"/>
    <col min="14848" max="14848" width="9.140625" style="8"/>
    <col min="14849" max="14849" width="17.140625" style="8" customWidth="1"/>
    <col min="14850" max="14850" width="8.140625" style="8" customWidth="1"/>
    <col min="14851" max="14851" width="8" style="8" customWidth="1"/>
    <col min="14852" max="14852" width="7.140625" style="8" customWidth="1"/>
    <col min="14853" max="14853" width="8.140625" style="8" customWidth="1"/>
    <col min="14854" max="14854" width="5.5703125" style="8" customWidth="1"/>
    <col min="14855" max="14855" width="8.140625" style="8" customWidth="1"/>
    <col min="14856" max="14856" width="9.140625" style="8"/>
    <col min="14857" max="14857" width="9.5703125" style="8" bestFit="1" customWidth="1"/>
    <col min="14858" max="14858" width="10.42578125" style="8" customWidth="1"/>
    <col min="14859" max="15102" width="9.140625" style="8"/>
    <col min="15103" max="15103" width="6.7109375" style="8" customWidth="1"/>
    <col min="15104" max="15104" width="9.140625" style="8"/>
    <col min="15105" max="15105" width="17.140625" style="8" customWidth="1"/>
    <col min="15106" max="15106" width="8.140625" style="8" customWidth="1"/>
    <col min="15107" max="15107" width="8" style="8" customWidth="1"/>
    <col min="15108" max="15108" width="7.140625" style="8" customWidth="1"/>
    <col min="15109" max="15109" width="8.140625" style="8" customWidth="1"/>
    <col min="15110" max="15110" width="5.5703125" style="8" customWidth="1"/>
    <col min="15111" max="15111" width="8.140625" style="8" customWidth="1"/>
    <col min="15112" max="15112" width="9.140625" style="8"/>
    <col min="15113" max="15113" width="9.5703125" style="8" bestFit="1" customWidth="1"/>
    <col min="15114" max="15114" width="10.42578125" style="8" customWidth="1"/>
    <col min="15115" max="15358" width="9.140625" style="8"/>
    <col min="15359" max="15359" width="6.7109375" style="8" customWidth="1"/>
    <col min="15360" max="15360" width="9.140625" style="8"/>
    <col min="15361" max="15361" width="17.140625" style="8" customWidth="1"/>
    <col min="15362" max="15362" width="8.140625" style="8" customWidth="1"/>
    <col min="15363" max="15363" width="8" style="8" customWidth="1"/>
    <col min="15364" max="15364" width="7.140625" style="8" customWidth="1"/>
    <col min="15365" max="15365" width="8.140625" style="8" customWidth="1"/>
    <col min="15366" max="15366" width="5.5703125" style="8" customWidth="1"/>
    <col min="15367" max="15367" width="8.140625" style="8" customWidth="1"/>
    <col min="15368" max="15368" width="9.140625" style="8"/>
    <col min="15369" max="15369" width="9.5703125" style="8" bestFit="1" customWidth="1"/>
    <col min="15370" max="15370" width="10.42578125" style="8" customWidth="1"/>
    <col min="15371" max="15614" width="9.140625" style="8"/>
    <col min="15615" max="15615" width="6.7109375" style="8" customWidth="1"/>
    <col min="15616" max="15616" width="9.140625" style="8"/>
    <col min="15617" max="15617" width="17.140625" style="8" customWidth="1"/>
    <col min="15618" max="15618" width="8.140625" style="8" customWidth="1"/>
    <col min="15619" max="15619" width="8" style="8" customWidth="1"/>
    <col min="15620" max="15620" width="7.140625" style="8" customWidth="1"/>
    <col min="15621" max="15621" width="8.140625" style="8" customWidth="1"/>
    <col min="15622" max="15622" width="5.5703125" style="8" customWidth="1"/>
    <col min="15623" max="15623" width="8.140625" style="8" customWidth="1"/>
    <col min="15624" max="15624" width="9.140625" style="8"/>
    <col min="15625" max="15625" width="9.5703125" style="8" bestFit="1" customWidth="1"/>
    <col min="15626" max="15626" width="10.42578125" style="8" customWidth="1"/>
    <col min="15627" max="15870" width="9.140625" style="8"/>
    <col min="15871" max="15871" width="6.7109375" style="8" customWidth="1"/>
    <col min="15872" max="15872" width="9.140625" style="8"/>
    <col min="15873" max="15873" width="17.140625" style="8" customWidth="1"/>
    <col min="15874" max="15874" width="8.140625" style="8" customWidth="1"/>
    <col min="15875" max="15875" width="8" style="8" customWidth="1"/>
    <col min="15876" max="15876" width="7.140625" style="8" customWidth="1"/>
    <col min="15877" max="15877" width="8.140625" style="8" customWidth="1"/>
    <col min="15878" max="15878" width="5.5703125" style="8" customWidth="1"/>
    <col min="15879" max="15879" width="8.140625" style="8" customWidth="1"/>
    <col min="15880" max="15880" width="9.140625" style="8"/>
    <col min="15881" max="15881" width="9.5703125" style="8" bestFit="1" customWidth="1"/>
    <col min="15882" max="15882" width="10.42578125" style="8" customWidth="1"/>
    <col min="15883" max="16126" width="9.140625" style="8"/>
    <col min="16127" max="16127" width="6.7109375" style="8" customWidth="1"/>
    <col min="16128" max="16128" width="9.140625" style="8"/>
    <col min="16129" max="16129" width="17.140625" style="8" customWidth="1"/>
    <col min="16130" max="16130" width="8.140625" style="8" customWidth="1"/>
    <col min="16131" max="16131" width="8" style="8" customWidth="1"/>
    <col min="16132" max="16132" width="7.140625" style="8" customWidth="1"/>
    <col min="16133" max="16133" width="8.140625" style="8" customWidth="1"/>
    <col min="16134" max="16134" width="5.5703125" style="8" customWidth="1"/>
    <col min="16135" max="16135" width="8.140625" style="8" customWidth="1"/>
    <col min="16136" max="16136" width="9.140625" style="8"/>
    <col min="16137" max="16137" width="9.5703125" style="8" bestFit="1" customWidth="1"/>
    <col min="16138" max="16138" width="10.42578125" style="8" customWidth="1"/>
    <col min="16139" max="16384" width="9.140625" style="8"/>
  </cols>
  <sheetData>
    <row r="1" spans="1:11">
      <c r="A1" s="684" t="s">
        <v>21</v>
      </c>
      <c r="B1" s="684"/>
      <c r="C1" s="684"/>
      <c r="D1" s="684"/>
      <c r="E1" s="684"/>
      <c r="F1" s="684"/>
      <c r="G1" s="684"/>
    </row>
    <row r="2" spans="1:11">
      <c r="A2" s="685" t="s">
        <v>22</v>
      </c>
      <c r="B2" s="685" t="s">
        <v>23</v>
      </c>
      <c r="C2" s="685" t="s">
        <v>24</v>
      </c>
      <c r="D2" s="685"/>
      <c r="E2" s="685"/>
      <c r="F2" s="685"/>
      <c r="G2" s="685"/>
    </row>
    <row r="3" spans="1:11" ht="24">
      <c r="A3" s="686"/>
      <c r="B3" s="686"/>
      <c r="C3" s="10" t="s">
        <v>25</v>
      </c>
      <c r="D3" s="686" t="s">
        <v>26</v>
      </c>
      <c r="E3" s="686"/>
      <c r="F3" s="686" t="s">
        <v>27</v>
      </c>
      <c r="G3" s="686"/>
    </row>
    <row r="4" spans="1:11">
      <c r="A4" s="687" t="s">
        <v>28</v>
      </c>
      <c r="B4" s="687" t="s">
        <v>29</v>
      </c>
      <c r="C4" s="687">
        <v>2947</v>
      </c>
      <c r="D4" s="11" t="s">
        <v>30</v>
      </c>
      <c r="E4" s="11">
        <v>14008</v>
      </c>
      <c r="F4" s="11" t="s">
        <v>31</v>
      </c>
      <c r="G4" s="11">
        <v>1003</v>
      </c>
    </row>
    <row r="5" spans="1:11">
      <c r="A5" s="688"/>
      <c r="B5" s="688"/>
      <c r="C5" s="690"/>
      <c r="D5" s="12" t="s">
        <v>32</v>
      </c>
      <c r="E5" s="12">
        <v>5642</v>
      </c>
      <c r="F5" s="12" t="s">
        <v>33</v>
      </c>
      <c r="G5" s="12">
        <v>1178</v>
      </c>
    </row>
    <row r="6" spans="1:11">
      <c r="A6" s="689"/>
      <c r="B6" s="689"/>
      <c r="C6" s="689"/>
      <c r="D6" s="13" t="s">
        <v>34</v>
      </c>
      <c r="E6" s="13">
        <v>2859</v>
      </c>
      <c r="F6" s="13" t="s">
        <v>35</v>
      </c>
      <c r="G6" s="13">
        <v>1443</v>
      </c>
    </row>
    <row r="7" spans="1:11" s="14" customFormat="1">
      <c r="A7" s="691" t="s">
        <v>36</v>
      </c>
      <c r="B7" s="691" t="s">
        <v>37</v>
      </c>
      <c r="C7" s="694">
        <v>162.4</v>
      </c>
      <c r="D7" s="15" t="s">
        <v>38</v>
      </c>
      <c r="E7" s="15">
        <v>368.1</v>
      </c>
      <c r="F7" s="15" t="s">
        <v>31</v>
      </c>
      <c r="G7" s="15">
        <v>93.1</v>
      </c>
      <c r="I7" s="16"/>
    </row>
    <row r="8" spans="1:11" s="14" customFormat="1">
      <c r="A8" s="692"/>
      <c r="B8" s="692"/>
      <c r="C8" s="694"/>
      <c r="D8" s="15" t="s">
        <v>39</v>
      </c>
      <c r="E8" s="15">
        <v>261.10000000000002</v>
      </c>
      <c r="F8" s="15" t="s">
        <v>40</v>
      </c>
      <c r="G8" s="17">
        <v>99.4</v>
      </c>
      <c r="I8" s="16"/>
      <c r="J8" s="18"/>
      <c r="K8" s="19"/>
    </row>
    <row r="9" spans="1:11" s="14" customFormat="1">
      <c r="A9" s="693"/>
      <c r="B9" s="693"/>
      <c r="C9" s="695"/>
      <c r="D9" s="20" t="s">
        <v>34</v>
      </c>
      <c r="E9" s="20">
        <v>190.7</v>
      </c>
      <c r="F9" s="20" t="s">
        <v>33</v>
      </c>
      <c r="G9" s="20">
        <v>107.4</v>
      </c>
      <c r="I9" s="21"/>
      <c r="J9" s="18"/>
      <c r="K9" s="19"/>
    </row>
    <row r="10" spans="1:11" s="14" customFormat="1">
      <c r="A10" s="691" t="s">
        <v>41</v>
      </c>
      <c r="B10" s="696" t="s">
        <v>42</v>
      </c>
      <c r="C10" s="697">
        <v>23.3</v>
      </c>
      <c r="D10" s="22" t="s">
        <v>31</v>
      </c>
      <c r="E10" s="22">
        <v>27.9</v>
      </c>
      <c r="F10" s="22" t="s">
        <v>35</v>
      </c>
      <c r="G10" s="22">
        <v>18.7</v>
      </c>
      <c r="I10" s="21"/>
      <c r="J10" s="18"/>
      <c r="K10" s="19"/>
    </row>
    <row r="11" spans="1:11" s="14" customFormat="1">
      <c r="A11" s="692"/>
      <c r="B11" s="694"/>
      <c r="C11" s="698"/>
      <c r="D11" s="15" t="s">
        <v>30</v>
      </c>
      <c r="E11" s="17">
        <v>26.6</v>
      </c>
      <c r="F11" s="15" t="s">
        <v>43</v>
      </c>
      <c r="G11" s="15">
        <v>18.899999999999999</v>
      </c>
      <c r="I11" s="21"/>
      <c r="J11" s="18"/>
      <c r="K11" s="19"/>
    </row>
    <row r="12" spans="1:11" s="14" customFormat="1">
      <c r="A12" s="693"/>
      <c r="B12" s="695"/>
      <c r="C12" s="699"/>
      <c r="D12" s="20" t="s">
        <v>44</v>
      </c>
      <c r="E12" s="23">
        <v>24.7</v>
      </c>
      <c r="F12" s="20" t="s">
        <v>45</v>
      </c>
      <c r="G12" s="20">
        <v>19.2</v>
      </c>
      <c r="I12" s="21"/>
      <c r="J12" s="18"/>
      <c r="K12" s="19"/>
    </row>
    <row r="13" spans="1:11" s="14" customFormat="1">
      <c r="A13" s="691" t="s">
        <v>46</v>
      </c>
      <c r="B13" s="696" t="s">
        <v>42</v>
      </c>
      <c r="C13" s="696">
        <v>6.1</v>
      </c>
      <c r="D13" s="22" t="s">
        <v>47</v>
      </c>
      <c r="E13" s="22">
        <v>10</v>
      </c>
      <c r="F13" s="22" t="s">
        <v>48</v>
      </c>
      <c r="G13" s="24">
        <v>2.8</v>
      </c>
      <c r="I13" s="21"/>
      <c r="J13" s="18"/>
      <c r="K13" s="19"/>
    </row>
    <row r="14" spans="1:11" s="14" customFormat="1">
      <c r="A14" s="692"/>
      <c r="B14" s="694"/>
      <c r="C14" s="694"/>
      <c r="D14" s="15" t="s">
        <v>49</v>
      </c>
      <c r="E14" s="15">
        <v>8.4</v>
      </c>
      <c r="F14" s="15" t="s">
        <v>50</v>
      </c>
      <c r="G14" s="17">
        <v>3.3</v>
      </c>
      <c r="I14" s="21"/>
      <c r="J14" s="18"/>
      <c r="K14" s="19"/>
    </row>
    <row r="15" spans="1:11" s="14" customFormat="1">
      <c r="A15" s="693"/>
      <c r="B15" s="695"/>
      <c r="C15" s="695"/>
      <c r="D15" s="20" t="s">
        <v>32</v>
      </c>
      <c r="E15" s="20">
        <v>7.1</v>
      </c>
      <c r="F15" s="20" t="s">
        <v>43</v>
      </c>
      <c r="G15" s="23">
        <v>3.6</v>
      </c>
      <c r="I15" s="21"/>
      <c r="J15" s="18"/>
      <c r="K15" s="19"/>
    </row>
    <row r="16" spans="1:11" s="14" customFormat="1">
      <c r="A16" s="691" t="s">
        <v>51</v>
      </c>
      <c r="B16" s="696" t="s">
        <v>42</v>
      </c>
      <c r="C16" s="697">
        <v>281</v>
      </c>
      <c r="D16" s="22" t="s">
        <v>35</v>
      </c>
      <c r="E16" s="24">
        <v>594</v>
      </c>
      <c r="F16" s="22" t="s">
        <v>52</v>
      </c>
      <c r="G16" s="24">
        <v>32</v>
      </c>
      <c r="I16" s="21"/>
      <c r="J16" s="18"/>
      <c r="K16" s="19"/>
    </row>
    <row r="17" spans="1:11" s="14" customFormat="1">
      <c r="A17" s="692"/>
      <c r="B17" s="694"/>
      <c r="C17" s="698"/>
      <c r="D17" s="15" t="s">
        <v>53</v>
      </c>
      <c r="E17" s="17">
        <v>428</v>
      </c>
      <c r="F17" s="15" t="s">
        <v>49</v>
      </c>
      <c r="G17" s="17">
        <v>38</v>
      </c>
      <c r="I17" s="21"/>
      <c r="J17" s="18"/>
      <c r="K17" s="19"/>
    </row>
    <row r="18" spans="1:11" s="14" customFormat="1">
      <c r="A18" s="693"/>
      <c r="B18" s="695"/>
      <c r="C18" s="699"/>
      <c r="D18" s="20" t="s">
        <v>44</v>
      </c>
      <c r="E18" s="23">
        <v>309</v>
      </c>
      <c r="F18" s="20" t="s">
        <v>31</v>
      </c>
      <c r="G18" s="23">
        <v>45</v>
      </c>
      <c r="I18" s="21"/>
      <c r="J18" s="18"/>
      <c r="K18" s="19"/>
    </row>
    <row r="19" spans="1:11" s="14" customFormat="1">
      <c r="A19" s="691" t="s">
        <v>54</v>
      </c>
      <c r="B19" s="696" t="s">
        <v>42</v>
      </c>
      <c r="C19" s="697">
        <v>16.899999999999999</v>
      </c>
      <c r="D19" s="25" t="s">
        <v>55</v>
      </c>
      <c r="E19" s="26">
        <v>750</v>
      </c>
      <c r="F19" s="691" t="s">
        <v>56</v>
      </c>
      <c r="G19" s="691"/>
      <c r="I19" s="21"/>
      <c r="J19" s="18"/>
      <c r="K19" s="19"/>
    </row>
    <row r="20" spans="1:11" s="14" customFormat="1" ht="36">
      <c r="A20" s="692"/>
      <c r="B20" s="694"/>
      <c r="C20" s="698"/>
      <c r="D20" s="28" t="s">
        <v>57</v>
      </c>
      <c r="E20" s="29">
        <v>15</v>
      </c>
      <c r="F20" s="692"/>
      <c r="G20" s="692"/>
      <c r="I20" s="21"/>
      <c r="J20" s="18"/>
      <c r="K20" s="19"/>
    </row>
    <row r="21" spans="1:11" s="14" customFormat="1" ht="24">
      <c r="A21" s="693"/>
      <c r="B21" s="695"/>
      <c r="C21" s="699"/>
      <c r="D21" s="28" t="s">
        <v>58</v>
      </c>
      <c r="E21" s="29">
        <v>9.8000000000000007</v>
      </c>
      <c r="F21" s="693"/>
      <c r="G21" s="693"/>
      <c r="I21" s="21"/>
      <c r="J21" s="18"/>
      <c r="K21" s="19"/>
    </row>
    <row r="22" spans="1:11" s="14" customFormat="1">
      <c r="A22" s="691" t="s">
        <v>59</v>
      </c>
      <c r="B22" s="696" t="s">
        <v>42</v>
      </c>
      <c r="C22" s="697">
        <v>76.599999999999994</v>
      </c>
      <c r="D22" s="22" t="s">
        <v>39</v>
      </c>
      <c r="E22" s="24">
        <v>151.1</v>
      </c>
      <c r="F22" s="22" t="s">
        <v>32</v>
      </c>
      <c r="G22" s="22">
        <v>17.3</v>
      </c>
      <c r="I22" s="21"/>
      <c r="J22" s="18"/>
      <c r="K22" s="19"/>
    </row>
    <row r="23" spans="1:11" s="14" customFormat="1">
      <c r="A23" s="692"/>
      <c r="B23" s="694"/>
      <c r="C23" s="698"/>
      <c r="D23" s="15" t="s">
        <v>31</v>
      </c>
      <c r="E23" s="15">
        <v>122.6</v>
      </c>
      <c r="F23" s="15" t="s">
        <v>43</v>
      </c>
      <c r="G23" s="15">
        <v>17.3</v>
      </c>
      <c r="I23" s="21"/>
      <c r="J23" s="19"/>
      <c r="K23" s="19"/>
    </row>
    <row r="24" spans="1:11" s="14" customFormat="1">
      <c r="A24" s="693"/>
      <c r="B24" s="695"/>
      <c r="C24" s="699"/>
      <c r="D24" s="20" t="s">
        <v>35</v>
      </c>
      <c r="E24" s="23">
        <v>74.599999999999994</v>
      </c>
      <c r="F24" s="20" t="s">
        <v>40</v>
      </c>
      <c r="G24" s="23">
        <v>18.399999999999999</v>
      </c>
      <c r="I24" s="30"/>
      <c r="J24" s="19"/>
      <c r="K24" s="19"/>
    </row>
    <row r="25" spans="1:11" s="14" customFormat="1">
      <c r="A25" s="692" t="s">
        <v>60</v>
      </c>
      <c r="B25" s="694" t="s">
        <v>61</v>
      </c>
      <c r="C25" s="698">
        <v>88</v>
      </c>
      <c r="D25" s="15" t="s">
        <v>49</v>
      </c>
      <c r="E25" s="17">
        <v>171</v>
      </c>
      <c r="F25" s="15" t="s">
        <v>40</v>
      </c>
      <c r="G25" s="17">
        <v>21</v>
      </c>
      <c r="I25" s="30"/>
    </row>
    <row r="26" spans="1:11" s="14" customFormat="1">
      <c r="A26" s="692"/>
      <c r="B26" s="694"/>
      <c r="C26" s="698"/>
      <c r="D26" s="15" t="s">
        <v>33</v>
      </c>
      <c r="E26" s="17">
        <v>132</v>
      </c>
      <c r="F26" s="15" t="s">
        <v>43</v>
      </c>
      <c r="G26" s="17">
        <v>27</v>
      </c>
      <c r="I26" s="16"/>
    </row>
    <row r="27" spans="1:11" s="14" customFormat="1">
      <c r="A27" s="693"/>
      <c r="B27" s="695"/>
      <c r="C27" s="699"/>
      <c r="D27" s="20" t="s">
        <v>62</v>
      </c>
      <c r="E27" s="23">
        <v>129</v>
      </c>
      <c r="F27" s="20" t="s">
        <v>32</v>
      </c>
      <c r="G27" s="23">
        <v>29</v>
      </c>
      <c r="I27" s="16"/>
    </row>
  </sheetData>
  <mergeCells count="31">
    <mergeCell ref="F19:G21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A4:A6"/>
    <mergeCell ref="B4:B6"/>
    <mergeCell ref="C4:C6"/>
    <mergeCell ref="A7:A9"/>
    <mergeCell ref="B7:B9"/>
    <mergeCell ref="C7:C9"/>
    <mergeCell ref="A1:G1"/>
    <mergeCell ref="A2:A3"/>
    <mergeCell ref="B2:B3"/>
    <mergeCell ref="C2:G2"/>
    <mergeCell ref="D3:E3"/>
    <mergeCell ref="F3:G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F13" sqref="F13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1" spans="1:3" ht="13.5" customHeight="1">
      <c r="A1" s="819" t="s">
        <v>368</v>
      </c>
      <c r="B1" s="819"/>
      <c r="C1" s="819"/>
    </row>
    <row r="2" spans="1:3" ht="12.75" customHeight="1">
      <c r="A2" s="96" t="s">
        <v>369</v>
      </c>
      <c r="B2" s="96"/>
      <c r="C2" s="96"/>
    </row>
    <row r="3" spans="1:3" ht="49.5" customHeight="1">
      <c r="A3" s="91" t="s">
        <v>370</v>
      </c>
      <c r="B3" s="302" t="s">
        <v>371</v>
      </c>
      <c r="C3" s="302" t="s">
        <v>372</v>
      </c>
    </row>
    <row r="4" spans="1:3" ht="13.5" customHeight="1">
      <c r="A4" s="303" t="s">
        <v>373</v>
      </c>
      <c r="B4" s="304">
        <v>259</v>
      </c>
      <c r="C4" s="91">
        <f>B4/B25*100</f>
        <v>30.116279069767444</v>
      </c>
    </row>
    <row r="5" spans="1:3" ht="13.5" customHeight="1">
      <c r="A5" s="303" t="s">
        <v>374</v>
      </c>
      <c r="B5" s="304">
        <v>9</v>
      </c>
      <c r="C5" s="91">
        <f>B5/B25*100</f>
        <v>1.0465116279069768</v>
      </c>
    </row>
    <row r="6" spans="1:3" ht="13.5" customHeight="1">
      <c r="A6" s="303" t="s">
        <v>375</v>
      </c>
      <c r="B6" s="304">
        <v>328</v>
      </c>
      <c r="C6" s="91">
        <f>B6/$B$25*100</f>
        <v>38.139534883720934</v>
      </c>
    </row>
    <row r="7" spans="1:3" ht="13.5" customHeight="1">
      <c r="A7" s="303" t="s">
        <v>376</v>
      </c>
      <c r="B7" s="304">
        <v>2</v>
      </c>
      <c r="C7" s="91">
        <f>B7/$B$25*100</f>
        <v>0.23255813953488372</v>
      </c>
    </row>
    <row r="8" spans="1:3" ht="13.5" customHeight="1">
      <c r="A8" s="303" t="s">
        <v>377</v>
      </c>
      <c r="B8" s="304">
        <v>5</v>
      </c>
      <c r="C8" s="91">
        <f>B8/$B$25*100</f>
        <v>0.58139534883720934</v>
      </c>
    </row>
    <row r="9" spans="1:3" ht="12" customHeight="1">
      <c r="A9" s="303" t="s">
        <v>378</v>
      </c>
      <c r="B9" s="304">
        <v>19</v>
      </c>
      <c r="C9" s="91">
        <f t="shared" ref="C9:C24" si="0">B9/$B$25*100</f>
        <v>2.2093023255813953</v>
      </c>
    </row>
    <row r="10" spans="1:3" ht="13.5" customHeight="1">
      <c r="A10" s="303" t="s">
        <v>379</v>
      </c>
      <c r="B10" s="304">
        <v>42</v>
      </c>
      <c r="C10" s="91">
        <f t="shared" si="0"/>
        <v>4.8837209302325579</v>
      </c>
    </row>
    <row r="11" spans="1:3" ht="13.5" customHeight="1">
      <c r="A11" s="303" t="s">
        <v>380</v>
      </c>
      <c r="B11" s="304">
        <v>2</v>
      </c>
      <c r="C11" s="91">
        <f t="shared" si="0"/>
        <v>0.23255813953488372</v>
      </c>
    </row>
    <row r="12" spans="1:3" ht="13.5" customHeight="1">
      <c r="A12" s="303" t="s">
        <v>381</v>
      </c>
      <c r="B12" s="304">
        <v>45</v>
      </c>
      <c r="C12" s="91">
        <f t="shared" si="0"/>
        <v>5.2325581395348841</v>
      </c>
    </row>
    <row r="13" spans="1:3" ht="13.5" customHeight="1">
      <c r="A13" s="303" t="s">
        <v>382</v>
      </c>
      <c r="B13" s="304">
        <v>2</v>
      </c>
      <c r="C13" s="91">
        <f t="shared" si="0"/>
        <v>0.23255813953488372</v>
      </c>
    </row>
    <row r="14" spans="1:3" ht="13.5" customHeight="1">
      <c r="A14" s="303" t="s">
        <v>383</v>
      </c>
      <c r="B14" s="304">
        <v>10</v>
      </c>
      <c r="C14" s="91">
        <f t="shared" si="0"/>
        <v>1.1627906976744187</v>
      </c>
    </row>
    <row r="15" spans="1:3" ht="13.5" hidden="1" customHeight="1">
      <c r="A15" s="303" t="s">
        <v>384</v>
      </c>
      <c r="B15" s="304">
        <v>0</v>
      </c>
      <c r="C15" s="91">
        <f t="shared" si="0"/>
        <v>0</v>
      </c>
    </row>
    <row r="16" spans="1:3" ht="14.25" customHeight="1">
      <c r="A16" s="303" t="s">
        <v>385</v>
      </c>
      <c r="B16" s="304">
        <v>0</v>
      </c>
      <c r="C16" s="91">
        <f t="shared" si="0"/>
        <v>0</v>
      </c>
    </row>
    <row r="17" spans="1:3" ht="15" customHeight="1">
      <c r="A17" s="303" t="s">
        <v>386</v>
      </c>
      <c r="B17" s="304">
        <v>6</v>
      </c>
      <c r="C17" s="91">
        <f t="shared" si="0"/>
        <v>0.69767441860465118</v>
      </c>
    </row>
    <row r="18" spans="1:3" ht="15" customHeight="1">
      <c r="A18" s="303" t="s">
        <v>387</v>
      </c>
      <c r="B18" s="304">
        <v>12</v>
      </c>
      <c r="C18" s="91">
        <f t="shared" si="0"/>
        <v>1.3953488372093024</v>
      </c>
    </row>
    <row r="19" spans="1:3" ht="13.5" customHeight="1">
      <c r="A19" s="303" t="s">
        <v>388</v>
      </c>
      <c r="B19" s="304">
        <v>32</v>
      </c>
      <c r="C19" s="91">
        <f t="shared" si="0"/>
        <v>3.7209302325581395</v>
      </c>
    </row>
    <row r="20" spans="1:3" ht="15" customHeight="1">
      <c r="A20" s="303" t="s">
        <v>389</v>
      </c>
      <c r="B20" s="304">
        <v>4</v>
      </c>
      <c r="C20" s="91">
        <f t="shared" si="0"/>
        <v>0.46511627906976744</v>
      </c>
    </row>
    <row r="21" spans="1:3" ht="13.5" customHeight="1">
      <c r="A21" s="303" t="s">
        <v>390</v>
      </c>
      <c r="B21" s="304">
        <v>3</v>
      </c>
      <c r="C21" s="91">
        <f t="shared" si="0"/>
        <v>0.34883720930232559</v>
      </c>
    </row>
    <row r="22" spans="1:3" ht="13.5" customHeight="1">
      <c r="A22" s="303" t="s">
        <v>391</v>
      </c>
      <c r="B22" s="304">
        <v>55</v>
      </c>
      <c r="C22" s="91">
        <f t="shared" si="0"/>
        <v>6.395348837209303</v>
      </c>
    </row>
    <row r="23" spans="1:3" ht="13.5" customHeight="1">
      <c r="A23" s="303" t="s">
        <v>392</v>
      </c>
      <c r="B23" s="304">
        <v>25</v>
      </c>
      <c r="C23" s="91">
        <f t="shared" si="0"/>
        <v>2.9069767441860463</v>
      </c>
    </row>
    <row r="24" spans="1:3" ht="12" customHeight="1">
      <c r="A24" s="303" t="s">
        <v>393</v>
      </c>
      <c r="B24" s="304">
        <v>0</v>
      </c>
      <c r="C24" s="91">
        <f t="shared" si="0"/>
        <v>0</v>
      </c>
    </row>
    <row r="25" spans="1:3" ht="13.5" customHeight="1">
      <c r="A25" s="302" t="s">
        <v>198</v>
      </c>
      <c r="B25" s="304">
        <f>SUM(B4:B24)</f>
        <v>860</v>
      </c>
      <c r="C25" s="91">
        <f>SUM(C4:C24)</f>
        <v>100</v>
      </c>
    </row>
  </sheetData>
  <mergeCells count="1">
    <mergeCell ref="A1:C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R8" sqref="R8"/>
    </sheetView>
  </sheetViews>
  <sheetFormatPr defaultRowHeight="15"/>
  <cols>
    <col min="1" max="1" width="13.42578125" style="102" customWidth="1"/>
    <col min="2" max="7" width="4.85546875" style="102" customWidth="1"/>
    <col min="8" max="8" width="4.5703125" style="102" customWidth="1"/>
    <col min="9" max="9" width="7.140625" style="102" customWidth="1"/>
    <col min="10" max="10" width="8.42578125" style="102" customWidth="1"/>
    <col min="11" max="11" width="9" style="102" customWidth="1"/>
    <col min="12" max="14" width="5.42578125" style="102" customWidth="1"/>
    <col min="15" max="15" width="7.28515625" style="102" customWidth="1"/>
    <col min="16" max="256" width="9.140625" style="102"/>
    <col min="257" max="257" width="13.42578125" style="102" customWidth="1"/>
    <col min="258" max="263" width="4.85546875" style="102" customWidth="1"/>
    <col min="264" max="264" width="4.5703125" style="102" customWidth="1"/>
    <col min="265" max="265" width="7.140625" style="102" customWidth="1"/>
    <col min="266" max="266" width="8.42578125" style="102" customWidth="1"/>
    <col min="267" max="267" width="9" style="102" customWidth="1"/>
    <col min="268" max="270" width="5.42578125" style="102" customWidth="1"/>
    <col min="271" max="271" width="7.28515625" style="102" customWidth="1"/>
    <col min="272" max="512" width="9.140625" style="102"/>
    <col min="513" max="513" width="13.42578125" style="102" customWidth="1"/>
    <col min="514" max="519" width="4.85546875" style="102" customWidth="1"/>
    <col min="520" max="520" width="4.5703125" style="102" customWidth="1"/>
    <col min="521" max="521" width="7.140625" style="102" customWidth="1"/>
    <col min="522" max="522" width="8.42578125" style="102" customWidth="1"/>
    <col min="523" max="523" width="9" style="102" customWidth="1"/>
    <col min="524" max="526" width="5.42578125" style="102" customWidth="1"/>
    <col min="527" max="527" width="7.28515625" style="102" customWidth="1"/>
    <col min="528" max="768" width="9.140625" style="102"/>
    <col min="769" max="769" width="13.42578125" style="102" customWidth="1"/>
    <col min="770" max="775" width="4.85546875" style="102" customWidth="1"/>
    <col min="776" max="776" width="4.5703125" style="102" customWidth="1"/>
    <col min="777" max="777" width="7.140625" style="102" customWidth="1"/>
    <col min="778" max="778" width="8.42578125" style="102" customWidth="1"/>
    <col min="779" max="779" width="9" style="102" customWidth="1"/>
    <col min="780" max="782" width="5.42578125" style="102" customWidth="1"/>
    <col min="783" max="783" width="7.28515625" style="102" customWidth="1"/>
    <col min="784" max="1024" width="9.140625" style="102"/>
    <col min="1025" max="1025" width="13.42578125" style="102" customWidth="1"/>
    <col min="1026" max="1031" width="4.85546875" style="102" customWidth="1"/>
    <col min="1032" max="1032" width="4.5703125" style="102" customWidth="1"/>
    <col min="1033" max="1033" width="7.140625" style="102" customWidth="1"/>
    <col min="1034" max="1034" width="8.42578125" style="102" customWidth="1"/>
    <col min="1035" max="1035" width="9" style="102" customWidth="1"/>
    <col min="1036" max="1038" width="5.42578125" style="102" customWidth="1"/>
    <col min="1039" max="1039" width="7.28515625" style="102" customWidth="1"/>
    <col min="1040" max="1280" width="9.140625" style="102"/>
    <col min="1281" max="1281" width="13.42578125" style="102" customWidth="1"/>
    <col min="1282" max="1287" width="4.85546875" style="102" customWidth="1"/>
    <col min="1288" max="1288" width="4.5703125" style="102" customWidth="1"/>
    <col min="1289" max="1289" width="7.140625" style="102" customWidth="1"/>
    <col min="1290" max="1290" width="8.42578125" style="102" customWidth="1"/>
    <col min="1291" max="1291" width="9" style="102" customWidth="1"/>
    <col min="1292" max="1294" width="5.42578125" style="102" customWidth="1"/>
    <col min="1295" max="1295" width="7.28515625" style="102" customWidth="1"/>
    <col min="1296" max="1536" width="9.140625" style="102"/>
    <col min="1537" max="1537" width="13.42578125" style="102" customWidth="1"/>
    <col min="1538" max="1543" width="4.85546875" style="102" customWidth="1"/>
    <col min="1544" max="1544" width="4.5703125" style="102" customWidth="1"/>
    <col min="1545" max="1545" width="7.140625" style="102" customWidth="1"/>
    <col min="1546" max="1546" width="8.42578125" style="102" customWidth="1"/>
    <col min="1547" max="1547" width="9" style="102" customWidth="1"/>
    <col min="1548" max="1550" width="5.42578125" style="102" customWidth="1"/>
    <col min="1551" max="1551" width="7.28515625" style="102" customWidth="1"/>
    <col min="1552" max="1792" width="9.140625" style="102"/>
    <col min="1793" max="1793" width="13.42578125" style="102" customWidth="1"/>
    <col min="1794" max="1799" width="4.85546875" style="102" customWidth="1"/>
    <col min="1800" max="1800" width="4.5703125" style="102" customWidth="1"/>
    <col min="1801" max="1801" width="7.140625" style="102" customWidth="1"/>
    <col min="1802" max="1802" width="8.42578125" style="102" customWidth="1"/>
    <col min="1803" max="1803" width="9" style="102" customWidth="1"/>
    <col min="1804" max="1806" width="5.42578125" style="102" customWidth="1"/>
    <col min="1807" max="1807" width="7.28515625" style="102" customWidth="1"/>
    <col min="1808" max="2048" width="9.140625" style="102"/>
    <col min="2049" max="2049" width="13.42578125" style="102" customWidth="1"/>
    <col min="2050" max="2055" width="4.85546875" style="102" customWidth="1"/>
    <col min="2056" max="2056" width="4.5703125" style="102" customWidth="1"/>
    <col min="2057" max="2057" width="7.140625" style="102" customWidth="1"/>
    <col min="2058" max="2058" width="8.42578125" style="102" customWidth="1"/>
    <col min="2059" max="2059" width="9" style="102" customWidth="1"/>
    <col min="2060" max="2062" width="5.42578125" style="102" customWidth="1"/>
    <col min="2063" max="2063" width="7.28515625" style="102" customWidth="1"/>
    <col min="2064" max="2304" width="9.140625" style="102"/>
    <col min="2305" max="2305" width="13.42578125" style="102" customWidth="1"/>
    <col min="2306" max="2311" width="4.85546875" style="102" customWidth="1"/>
    <col min="2312" max="2312" width="4.5703125" style="102" customWidth="1"/>
    <col min="2313" max="2313" width="7.140625" style="102" customWidth="1"/>
    <col min="2314" max="2314" width="8.42578125" style="102" customWidth="1"/>
    <col min="2315" max="2315" width="9" style="102" customWidth="1"/>
    <col min="2316" max="2318" width="5.42578125" style="102" customWidth="1"/>
    <col min="2319" max="2319" width="7.28515625" style="102" customWidth="1"/>
    <col min="2320" max="2560" width="9.140625" style="102"/>
    <col min="2561" max="2561" width="13.42578125" style="102" customWidth="1"/>
    <col min="2562" max="2567" width="4.85546875" style="102" customWidth="1"/>
    <col min="2568" max="2568" width="4.5703125" style="102" customWidth="1"/>
    <col min="2569" max="2569" width="7.140625" style="102" customWidth="1"/>
    <col min="2570" max="2570" width="8.42578125" style="102" customWidth="1"/>
    <col min="2571" max="2571" width="9" style="102" customWidth="1"/>
    <col min="2572" max="2574" width="5.42578125" style="102" customWidth="1"/>
    <col min="2575" max="2575" width="7.28515625" style="102" customWidth="1"/>
    <col min="2576" max="2816" width="9.140625" style="102"/>
    <col min="2817" max="2817" width="13.42578125" style="102" customWidth="1"/>
    <col min="2818" max="2823" width="4.85546875" style="102" customWidth="1"/>
    <col min="2824" max="2824" width="4.5703125" style="102" customWidth="1"/>
    <col min="2825" max="2825" width="7.140625" style="102" customWidth="1"/>
    <col min="2826" max="2826" width="8.42578125" style="102" customWidth="1"/>
    <col min="2827" max="2827" width="9" style="102" customWidth="1"/>
    <col min="2828" max="2830" width="5.42578125" style="102" customWidth="1"/>
    <col min="2831" max="2831" width="7.28515625" style="102" customWidth="1"/>
    <col min="2832" max="3072" width="9.140625" style="102"/>
    <col min="3073" max="3073" width="13.42578125" style="102" customWidth="1"/>
    <col min="3074" max="3079" width="4.85546875" style="102" customWidth="1"/>
    <col min="3080" max="3080" width="4.5703125" style="102" customWidth="1"/>
    <col min="3081" max="3081" width="7.140625" style="102" customWidth="1"/>
    <col min="3082" max="3082" width="8.42578125" style="102" customWidth="1"/>
    <col min="3083" max="3083" width="9" style="102" customWidth="1"/>
    <col min="3084" max="3086" width="5.42578125" style="102" customWidth="1"/>
    <col min="3087" max="3087" width="7.28515625" style="102" customWidth="1"/>
    <col min="3088" max="3328" width="9.140625" style="102"/>
    <col min="3329" max="3329" width="13.42578125" style="102" customWidth="1"/>
    <col min="3330" max="3335" width="4.85546875" style="102" customWidth="1"/>
    <col min="3336" max="3336" width="4.5703125" style="102" customWidth="1"/>
    <col min="3337" max="3337" width="7.140625" style="102" customWidth="1"/>
    <col min="3338" max="3338" width="8.42578125" style="102" customWidth="1"/>
    <col min="3339" max="3339" width="9" style="102" customWidth="1"/>
    <col min="3340" max="3342" width="5.42578125" style="102" customWidth="1"/>
    <col min="3343" max="3343" width="7.28515625" style="102" customWidth="1"/>
    <col min="3344" max="3584" width="9.140625" style="102"/>
    <col min="3585" max="3585" width="13.42578125" style="102" customWidth="1"/>
    <col min="3586" max="3591" width="4.85546875" style="102" customWidth="1"/>
    <col min="3592" max="3592" width="4.5703125" style="102" customWidth="1"/>
    <col min="3593" max="3593" width="7.140625" style="102" customWidth="1"/>
    <col min="3594" max="3594" width="8.42578125" style="102" customWidth="1"/>
    <col min="3595" max="3595" width="9" style="102" customWidth="1"/>
    <col min="3596" max="3598" width="5.42578125" style="102" customWidth="1"/>
    <col min="3599" max="3599" width="7.28515625" style="102" customWidth="1"/>
    <col min="3600" max="3840" width="9.140625" style="102"/>
    <col min="3841" max="3841" width="13.42578125" style="102" customWidth="1"/>
    <col min="3842" max="3847" width="4.85546875" style="102" customWidth="1"/>
    <col min="3848" max="3848" width="4.5703125" style="102" customWidth="1"/>
    <col min="3849" max="3849" width="7.140625" style="102" customWidth="1"/>
    <col min="3850" max="3850" width="8.42578125" style="102" customWidth="1"/>
    <col min="3851" max="3851" width="9" style="102" customWidth="1"/>
    <col min="3852" max="3854" width="5.42578125" style="102" customWidth="1"/>
    <col min="3855" max="3855" width="7.28515625" style="102" customWidth="1"/>
    <col min="3856" max="4096" width="9.140625" style="102"/>
    <col min="4097" max="4097" width="13.42578125" style="102" customWidth="1"/>
    <col min="4098" max="4103" width="4.85546875" style="102" customWidth="1"/>
    <col min="4104" max="4104" width="4.5703125" style="102" customWidth="1"/>
    <col min="4105" max="4105" width="7.140625" style="102" customWidth="1"/>
    <col min="4106" max="4106" width="8.42578125" style="102" customWidth="1"/>
    <col min="4107" max="4107" width="9" style="102" customWidth="1"/>
    <col min="4108" max="4110" width="5.42578125" style="102" customWidth="1"/>
    <col min="4111" max="4111" width="7.28515625" style="102" customWidth="1"/>
    <col min="4112" max="4352" width="9.140625" style="102"/>
    <col min="4353" max="4353" width="13.42578125" style="102" customWidth="1"/>
    <col min="4354" max="4359" width="4.85546875" style="102" customWidth="1"/>
    <col min="4360" max="4360" width="4.5703125" style="102" customWidth="1"/>
    <col min="4361" max="4361" width="7.140625" style="102" customWidth="1"/>
    <col min="4362" max="4362" width="8.42578125" style="102" customWidth="1"/>
    <col min="4363" max="4363" width="9" style="102" customWidth="1"/>
    <col min="4364" max="4366" width="5.42578125" style="102" customWidth="1"/>
    <col min="4367" max="4367" width="7.28515625" style="102" customWidth="1"/>
    <col min="4368" max="4608" width="9.140625" style="102"/>
    <col min="4609" max="4609" width="13.42578125" style="102" customWidth="1"/>
    <col min="4610" max="4615" width="4.85546875" style="102" customWidth="1"/>
    <col min="4616" max="4616" width="4.5703125" style="102" customWidth="1"/>
    <col min="4617" max="4617" width="7.140625" style="102" customWidth="1"/>
    <col min="4618" max="4618" width="8.42578125" style="102" customWidth="1"/>
    <col min="4619" max="4619" width="9" style="102" customWidth="1"/>
    <col min="4620" max="4622" width="5.42578125" style="102" customWidth="1"/>
    <col min="4623" max="4623" width="7.28515625" style="102" customWidth="1"/>
    <col min="4624" max="4864" width="9.140625" style="102"/>
    <col min="4865" max="4865" width="13.42578125" style="102" customWidth="1"/>
    <col min="4866" max="4871" width="4.85546875" style="102" customWidth="1"/>
    <col min="4872" max="4872" width="4.5703125" style="102" customWidth="1"/>
    <col min="4873" max="4873" width="7.140625" style="102" customWidth="1"/>
    <col min="4874" max="4874" width="8.42578125" style="102" customWidth="1"/>
    <col min="4875" max="4875" width="9" style="102" customWidth="1"/>
    <col min="4876" max="4878" width="5.42578125" style="102" customWidth="1"/>
    <col min="4879" max="4879" width="7.28515625" style="102" customWidth="1"/>
    <col min="4880" max="5120" width="9.140625" style="102"/>
    <col min="5121" max="5121" width="13.42578125" style="102" customWidth="1"/>
    <col min="5122" max="5127" width="4.85546875" style="102" customWidth="1"/>
    <col min="5128" max="5128" width="4.5703125" style="102" customWidth="1"/>
    <col min="5129" max="5129" width="7.140625" style="102" customWidth="1"/>
    <col min="5130" max="5130" width="8.42578125" style="102" customWidth="1"/>
    <col min="5131" max="5131" width="9" style="102" customWidth="1"/>
    <col min="5132" max="5134" width="5.42578125" style="102" customWidth="1"/>
    <col min="5135" max="5135" width="7.28515625" style="102" customWidth="1"/>
    <col min="5136" max="5376" width="9.140625" style="102"/>
    <col min="5377" max="5377" width="13.42578125" style="102" customWidth="1"/>
    <col min="5378" max="5383" width="4.85546875" style="102" customWidth="1"/>
    <col min="5384" max="5384" width="4.5703125" style="102" customWidth="1"/>
    <col min="5385" max="5385" width="7.140625" style="102" customWidth="1"/>
    <col min="5386" max="5386" width="8.42578125" style="102" customWidth="1"/>
    <col min="5387" max="5387" width="9" style="102" customWidth="1"/>
    <col min="5388" max="5390" width="5.42578125" style="102" customWidth="1"/>
    <col min="5391" max="5391" width="7.28515625" style="102" customWidth="1"/>
    <col min="5392" max="5632" width="9.140625" style="102"/>
    <col min="5633" max="5633" width="13.42578125" style="102" customWidth="1"/>
    <col min="5634" max="5639" width="4.85546875" style="102" customWidth="1"/>
    <col min="5640" max="5640" width="4.5703125" style="102" customWidth="1"/>
    <col min="5641" max="5641" width="7.140625" style="102" customWidth="1"/>
    <col min="5642" max="5642" width="8.42578125" style="102" customWidth="1"/>
    <col min="5643" max="5643" width="9" style="102" customWidth="1"/>
    <col min="5644" max="5646" width="5.42578125" style="102" customWidth="1"/>
    <col min="5647" max="5647" width="7.28515625" style="102" customWidth="1"/>
    <col min="5648" max="5888" width="9.140625" style="102"/>
    <col min="5889" max="5889" width="13.42578125" style="102" customWidth="1"/>
    <col min="5890" max="5895" width="4.85546875" style="102" customWidth="1"/>
    <col min="5896" max="5896" width="4.5703125" style="102" customWidth="1"/>
    <col min="5897" max="5897" width="7.140625" style="102" customWidth="1"/>
    <col min="5898" max="5898" width="8.42578125" style="102" customWidth="1"/>
    <col min="5899" max="5899" width="9" style="102" customWidth="1"/>
    <col min="5900" max="5902" width="5.42578125" style="102" customWidth="1"/>
    <col min="5903" max="5903" width="7.28515625" style="102" customWidth="1"/>
    <col min="5904" max="6144" width="9.140625" style="102"/>
    <col min="6145" max="6145" width="13.42578125" style="102" customWidth="1"/>
    <col min="6146" max="6151" width="4.85546875" style="102" customWidth="1"/>
    <col min="6152" max="6152" width="4.5703125" style="102" customWidth="1"/>
    <col min="6153" max="6153" width="7.140625" style="102" customWidth="1"/>
    <col min="6154" max="6154" width="8.42578125" style="102" customWidth="1"/>
    <col min="6155" max="6155" width="9" style="102" customWidth="1"/>
    <col min="6156" max="6158" width="5.42578125" style="102" customWidth="1"/>
    <col min="6159" max="6159" width="7.28515625" style="102" customWidth="1"/>
    <col min="6160" max="6400" width="9.140625" style="102"/>
    <col min="6401" max="6401" width="13.42578125" style="102" customWidth="1"/>
    <col min="6402" max="6407" width="4.85546875" style="102" customWidth="1"/>
    <col min="6408" max="6408" width="4.5703125" style="102" customWidth="1"/>
    <col min="6409" max="6409" width="7.140625" style="102" customWidth="1"/>
    <col min="6410" max="6410" width="8.42578125" style="102" customWidth="1"/>
    <col min="6411" max="6411" width="9" style="102" customWidth="1"/>
    <col min="6412" max="6414" width="5.42578125" style="102" customWidth="1"/>
    <col min="6415" max="6415" width="7.28515625" style="102" customWidth="1"/>
    <col min="6416" max="6656" width="9.140625" style="102"/>
    <col min="6657" max="6657" width="13.42578125" style="102" customWidth="1"/>
    <col min="6658" max="6663" width="4.85546875" style="102" customWidth="1"/>
    <col min="6664" max="6664" width="4.5703125" style="102" customWidth="1"/>
    <col min="6665" max="6665" width="7.140625" style="102" customWidth="1"/>
    <col min="6666" max="6666" width="8.42578125" style="102" customWidth="1"/>
    <col min="6667" max="6667" width="9" style="102" customWidth="1"/>
    <col min="6668" max="6670" width="5.42578125" style="102" customWidth="1"/>
    <col min="6671" max="6671" width="7.28515625" style="102" customWidth="1"/>
    <col min="6672" max="6912" width="9.140625" style="102"/>
    <col min="6913" max="6913" width="13.42578125" style="102" customWidth="1"/>
    <col min="6914" max="6919" width="4.85546875" style="102" customWidth="1"/>
    <col min="6920" max="6920" width="4.5703125" style="102" customWidth="1"/>
    <col min="6921" max="6921" width="7.140625" style="102" customWidth="1"/>
    <col min="6922" max="6922" width="8.42578125" style="102" customWidth="1"/>
    <col min="6923" max="6923" width="9" style="102" customWidth="1"/>
    <col min="6924" max="6926" width="5.42578125" style="102" customWidth="1"/>
    <col min="6927" max="6927" width="7.28515625" style="102" customWidth="1"/>
    <col min="6928" max="7168" width="9.140625" style="102"/>
    <col min="7169" max="7169" width="13.42578125" style="102" customWidth="1"/>
    <col min="7170" max="7175" width="4.85546875" style="102" customWidth="1"/>
    <col min="7176" max="7176" width="4.5703125" style="102" customWidth="1"/>
    <col min="7177" max="7177" width="7.140625" style="102" customWidth="1"/>
    <col min="7178" max="7178" width="8.42578125" style="102" customWidth="1"/>
    <col min="7179" max="7179" width="9" style="102" customWidth="1"/>
    <col min="7180" max="7182" width="5.42578125" style="102" customWidth="1"/>
    <col min="7183" max="7183" width="7.28515625" style="102" customWidth="1"/>
    <col min="7184" max="7424" width="9.140625" style="102"/>
    <col min="7425" max="7425" width="13.42578125" style="102" customWidth="1"/>
    <col min="7426" max="7431" width="4.85546875" style="102" customWidth="1"/>
    <col min="7432" max="7432" width="4.5703125" style="102" customWidth="1"/>
    <col min="7433" max="7433" width="7.140625" style="102" customWidth="1"/>
    <col min="7434" max="7434" width="8.42578125" style="102" customWidth="1"/>
    <col min="7435" max="7435" width="9" style="102" customWidth="1"/>
    <col min="7436" max="7438" width="5.42578125" style="102" customWidth="1"/>
    <col min="7439" max="7439" width="7.28515625" style="102" customWidth="1"/>
    <col min="7440" max="7680" width="9.140625" style="102"/>
    <col min="7681" max="7681" width="13.42578125" style="102" customWidth="1"/>
    <col min="7682" max="7687" width="4.85546875" style="102" customWidth="1"/>
    <col min="7688" max="7688" width="4.5703125" style="102" customWidth="1"/>
    <col min="7689" max="7689" width="7.140625" style="102" customWidth="1"/>
    <col min="7690" max="7690" width="8.42578125" style="102" customWidth="1"/>
    <col min="7691" max="7691" width="9" style="102" customWidth="1"/>
    <col min="7692" max="7694" width="5.42578125" style="102" customWidth="1"/>
    <col min="7695" max="7695" width="7.28515625" style="102" customWidth="1"/>
    <col min="7696" max="7936" width="9.140625" style="102"/>
    <col min="7937" max="7937" width="13.42578125" style="102" customWidth="1"/>
    <col min="7938" max="7943" width="4.85546875" style="102" customWidth="1"/>
    <col min="7944" max="7944" width="4.5703125" style="102" customWidth="1"/>
    <col min="7945" max="7945" width="7.140625" style="102" customWidth="1"/>
    <col min="7946" max="7946" width="8.42578125" style="102" customWidth="1"/>
    <col min="7947" max="7947" width="9" style="102" customWidth="1"/>
    <col min="7948" max="7950" width="5.42578125" style="102" customWidth="1"/>
    <col min="7951" max="7951" width="7.28515625" style="102" customWidth="1"/>
    <col min="7952" max="8192" width="9.140625" style="102"/>
    <col min="8193" max="8193" width="13.42578125" style="102" customWidth="1"/>
    <col min="8194" max="8199" width="4.85546875" style="102" customWidth="1"/>
    <col min="8200" max="8200" width="4.5703125" style="102" customWidth="1"/>
    <col min="8201" max="8201" width="7.140625" style="102" customWidth="1"/>
    <col min="8202" max="8202" width="8.42578125" style="102" customWidth="1"/>
    <col min="8203" max="8203" width="9" style="102" customWidth="1"/>
    <col min="8204" max="8206" width="5.42578125" style="102" customWidth="1"/>
    <col min="8207" max="8207" width="7.28515625" style="102" customWidth="1"/>
    <col min="8208" max="8448" width="9.140625" style="102"/>
    <col min="8449" max="8449" width="13.42578125" style="102" customWidth="1"/>
    <col min="8450" max="8455" width="4.85546875" style="102" customWidth="1"/>
    <col min="8456" max="8456" width="4.5703125" style="102" customWidth="1"/>
    <col min="8457" max="8457" width="7.140625" style="102" customWidth="1"/>
    <col min="8458" max="8458" width="8.42578125" style="102" customWidth="1"/>
    <col min="8459" max="8459" width="9" style="102" customWidth="1"/>
    <col min="8460" max="8462" width="5.42578125" style="102" customWidth="1"/>
    <col min="8463" max="8463" width="7.28515625" style="102" customWidth="1"/>
    <col min="8464" max="8704" width="9.140625" style="102"/>
    <col min="8705" max="8705" width="13.42578125" style="102" customWidth="1"/>
    <col min="8706" max="8711" width="4.85546875" style="102" customWidth="1"/>
    <col min="8712" max="8712" width="4.5703125" style="102" customWidth="1"/>
    <col min="8713" max="8713" width="7.140625" style="102" customWidth="1"/>
    <col min="8714" max="8714" width="8.42578125" style="102" customWidth="1"/>
    <col min="8715" max="8715" width="9" style="102" customWidth="1"/>
    <col min="8716" max="8718" width="5.42578125" style="102" customWidth="1"/>
    <col min="8719" max="8719" width="7.28515625" style="102" customWidth="1"/>
    <col min="8720" max="8960" width="9.140625" style="102"/>
    <col min="8961" max="8961" width="13.42578125" style="102" customWidth="1"/>
    <col min="8962" max="8967" width="4.85546875" style="102" customWidth="1"/>
    <col min="8968" max="8968" width="4.5703125" style="102" customWidth="1"/>
    <col min="8969" max="8969" width="7.140625" style="102" customWidth="1"/>
    <col min="8970" max="8970" width="8.42578125" style="102" customWidth="1"/>
    <col min="8971" max="8971" width="9" style="102" customWidth="1"/>
    <col min="8972" max="8974" width="5.42578125" style="102" customWidth="1"/>
    <col min="8975" max="8975" width="7.28515625" style="102" customWidth="1"/>
    <col min="8976" max="9216" width="9.140625" style="102"/>
    <col min="9217" max="9217" width="13.42578125" style="102" customWidth="1"/>
    <col min="9218" max="9223" width="4.85546875" style="102" customWidth="1"/>
    <col min="9224" max="9224" width="4.5703125" style="102" customWidth="1"/>
    <col min="9225" max="9225" width="7.140625" style="102" customWidth="1"/>
    <col min="9226" max="9226" width="8.42578125" style="102" customWidth="1"/>
    <col min="9227" max="9227" width="9" style="102" customWidth="1"/>
    <col min="9228" max="9230" width="5.42578125" style="102" customWidth="1"/>
    <col min="9231" max="9231" width="7.28515625" style="102" customWidth="1"/>
    <col min="9232" max="9472" width="9.140625" style="102"/>
    <col min="9473" max="9473" width="13.42578125" style="102" customWidth="1"/>
    <col min="9474" max="9479" width="4.85546875" style="102" customWidth="1"/>
    <col min="9480" max="9480" width="4.5703125" style="102" customWidth="1"/>
    <col min="9481" max="9481" width="7.140625" style="102" customWidth="1"/>
    <col min="9482" max="9482" width="8.42578125" style="102" customWidth="1"/>
    <col min="9483" max="9483" width="9" style="102" customWidth="1"/>
    <col min="9484" max="9486" width="5.42578125" style="102" customWidth="1"/>
    <col min="9487" max="9487" width="7.28515625" style="102" customWidth="1"/>
    <col min="9488" max="9728" width="9.140625" style="102"/>
    <col min="9729" max="9729" width="13.42578125" style="102" customWidth="1"/>
    <col min="9730" max="9735" width="4.85546875" style="102" customWidth="1"/>
    <col min="9736" max="9736" width="4.5703125" style="102" customWidth="1"/>
    <col min="9737" max="9737" width="7.140625" style="102" customWidth="1"/>
    <col min="9738" max="9738" width="8.42578125" style="102" customWidth="1"/>
    <col min="9739" max="9739" width="9" style="102" customWidth="1"/>
    <col min="9740" max="9742" width="5.42578125" style="102" customWidth="1"/>
    <col min="9743" max="9743" width="7.28515625" style="102" customWidth="1"/>
    <col min="9744" max="9984" width="9.140625" style="102"/>
    <col min="9985" max="9985" width="13.42578125" style="102" customWidth="1"/>
    <col min="9986" max="9991" width="4.85546875" style="102" customWidth="1"/>
    <col min="9992" max="9992" width="4.5703125" style="102" customWidth="1"/>
    <col min="9993" max="9993" width="7.140625" style="102" customWidth="1"/>
    <col min="9994" max="9994" width="8.42578125" style="102" customWidth="1"/>
    <col min="9995" max="9995" width="9" style="102" customWidth="1"/>
    <col min="9996" max="9998" width="5.42578125" style="102" customWidth="1"/>
    <col min="9999" max="9999" width="7.28515625" style="102" customWidth="1"/>
    <col min="10000" max="10240" width="9.140625" style="102"/>
    <col min="10241" max="10241" width="13.42578125" style="102" customWidth="1"/>
    <col min="10242" max="10247" width="4.85546875" style="102" customWidth="1"/>
    <col min="10248" max="10248" width="4.5703125" style="102" customWidth="1"/>
    <col min="10249" max="10249" width="7.140625" style="102" customWidth="1"/>
    <col min="10250" max="10250" width="8.42578125" style="102" customWidth="1"/>
    <col min="10251" max="10251" width="9" style="102" customWidth="1"/>
    <col min="10252" max="10254" width="5.42578125" style="102" customWidth="1"/>
    <col min="10255" max="10255" width="7.28515625" style="102" customWidth="1"/>
    <col min="10256" max="10496" width="9.140625" style="102"/>
    <col min="10497" max="10497" width="13.42578125" style="102" customWidth="1"/>
    <col min="10498" max="10503" width="4.85546875" style="102" customWidth="1"/>
    <col min="10504" max="10504" width="4.5703125" style="102" customWidth="1"/>
    <col min="10505" max="10505" width="7.140625" style="102" customWidth="1"/>
    <col min="10506" max="10506" width="8.42578125" style="102" customWidth="1"/>
    <col min="10507" max="10507" width="9" style="102" customWidth="1"/>
    <col min="10508" max="10510" width="5.42578125" style="102" customWidth="1"/>
    <col min="10511" max="10511" width="7.28515625" style="102" customWidth="1"/>
    <col min="10512" max="10752" width="9.140625" style="102"/>
    <col min="10753" max="10753" width="13.42578125" style="102" customWidth="1"/>
    <col min="10754" max="10759" width="4.85546875" style="102" customWidth="1"/>
    <col min="10760" max="10760" width="4.5703125" style="102" customWidth="1"/>
    <col min="10761" max="10761" width="7.140625" style="102" customWidth="1"/>
    <col min="10762" max="10762" width="8.42578125" style="102" customWidth="1"/>
    <col min="10763" max="10763" width="9" style="102" customWidth="1"/>
    <col min="10764" max="10766" width="5.42578125" style="102" customWidth="1"/>
    <col min="10767" max="10767" width="7.28515625" style="102" customWidth="1"/>
    <col min="10768" max="11008" width="9.140625" style="102"/>
    <col min="11009" max="11009" width="13.42578125" style="102" customWidth="1"/>
    <col min="11010" max="11015" width="4.85546875" style="102" customWidth="1"/>
    <col min="11016" max="11016" width="4.5703125" style="102" customWidth="1"/>
    <col min="11017" max="11017" width="7.140625" style="102" customWidth="1"/>
    <col min="11018" max="11018" width="8.42578125" style="102" customWidth="1"/>
    <col min="11019" max="11019" width="9" style="102" customWidth="1"/>
    <col min="11020" max="11022" width="5.42578125" style="102" customWidth="1"/>
    <col min="11023" max="11023" width="7.28515625" style="102" customWidth="1"/>
    <col min="11024" max="11264" width="9.140625" style="102"/>
    <col min="11265" max="11265" width="13.42578125" style="102" customWidth="1"/>
    <col min="11266" max="11271" width="4.85546875" style="102" customWidth="1"/>
    <col min="11272" max="11272" width="4.5703125" style="102" customWidth="1"/>
    <col min="11273" max="11273" width="7.140625" style="102" customWidth="1"/>
    <col min="11274" max="11274" width="8.42578125" style="102" customWidth="1"/>
    <col min="11275" max="11275" width="9" style="102" customWidth="1"/>
    <col min="11276" max="11278" width="5.42578125" style="102" customWidth="1"/>
    <col min="11279" max="11279" width="7.28515625" style="102" customWidth="1"/>
    <col min="11280" max="11520" width="9.140625" style="102"/>
    <col min="11521" max="11521" width="13.42578125" style="102" customWidth="1"/>
    <col min="11522" max="11527" width="4.85546875" style="102" customWidth="1"/>
    <col min="11528" max="11528" width="4.5703125" style="102" customWidth="1"/>
    <col min="11529" max="11529" width="7.140625" style="102" customWidth="1"/>
    <col min="11530" max="11530" width="8.42578125" style="102" customWidth="1"/>
    <col min="11531" max="11531" width="9" style="102" customWidth="1"/>
    <col min="11532" max="11534" width="5.42578125" style="102" customWidth="1"/>
    <col min="11535" max="11535" width="7.28515625" style="102" customWidth="1"/>
    <col min="11536" max="11776" width="9.140625" style="102"/>
    <col min="11777" max="11777" width="13.42578125" style="102" customWidth="1"/>
    <col min="11778" max="11783" width="4.85546875" style="102" customWidth="1"/>
    <col min="11784" max="11784" width="4.5703125" style="102" customWidth="1"/>
    <col min="11785" max="11785" width="7.140625" style="102" customWidth="1"/>
    <col min="11786" max="11786" width="8.42578125" style="102" customWidth="1"/>
    <col min="11787" max="11787" width="9" style="102" customWidth="1"/>
    <col min="11788" max="11790" width="5.42578125" style="102" customWidth="1"/>
    <col min="11791" max="11791" width="7.28515625" style="102" customWidth="1"/>
    <col min="11792" max="12032" width="9.140625" style="102"/>
    <col min="12033" max="12033" width="13.42578125" style="102" customWidth="1"/>
    <col min="12034" max="12039" width="4.85546875" style="102" customWidth="1"/>
    <col min="12040" max="12040" width="4.5703125" style="102" customWidth="1"/>
    <col min="12041" max="12041" width="7.140625" style="102" customWidth="1"/>
    <col min="12042" max="12042" width="8.42578125" style="102" customWidth="1"/>
    <col min="12043" max="12043" width="9" style="102" customWidth="1"/>
    <col min="12044" max="12046" width="5.42578125" style="102" customWidth="1"/>
    <col min="12047" max="12047" width="7.28515625" style="102" customWidth="1"/>
    <col min="12048" max="12288" width="9.140625" style="102"/>
    <col min="12289" max="12289" width="13.42578125" style="102" customWidth="1"/>
    <col min="12290" max="12295" width="4.85546875" style="102" customWidth="1"/>
    <col min="12296" max="12296" width="4.5703125" style="102" customWidth="1"/>
    <col min="12297" max="12297" width="7.140625" style="102" customWidth="1"/>
    <col min="12298" max="12298" width="8.42578125" style="102" customWidth="1"/>
    <col min="12299" max="12299" width="9" style="102" customWidth="1"/>
    <col min="12300" max="12302" width="5.42578125" style="102" customWidth="1"/>
    <col min="12303" max="12303" width="7.28515625" style="102" customWidth="1"/>
    <col min="12304" max="12544" width="9.140625" style="102"/>
    <col min="12545" max="12545" width="13.42578125" style="102" customWidth="1"/>
    <col min="12546" max="12551" width="4.85546875" style="102" customWidth="1"/>
    <col min="12552" max="12552" width="4.5703125" style="102" customWidth="1"/>
    <col min="12553" max="12553" width="7.140625" style="102" customWidth="1"/>
    <col min="12554" max="12554" width="8.42578125" style="102" customWidth="1"/>
    <col min="12555" max="12555" width="9" style="102" customWidth="1"/>
    <col min="12556" max="12558" width="5.42578125" style="102" customWidth="1"/>
    <col min="12559" max="12559" width="7.28515625" style="102" customWidth="1"/>
    <col min="12560" max="12800" width="9.140625" style="102"/>
    <col min="12801" max="12801" width="13.42578125" style="102" customWidth="1"/>
    <col min="12802" max="12807" width="4.85546875" style="102" customWidth="1"/>
    <col min="12808" max="12808" width="4.5703125" style="102" customWidth="1"/>
    <col min="12809" max="12809" width="7.140625" style="102" customWidth="1"/>
    <col min="12810" max="12810" width="8.42578125" style="102" customWidth="1"/>
    <col min="12811" max="12811" width="9" style="102" customWidth="1"/>
    <col min="12812" max="12814" width="5.42578125" style="102" customWidth="1"/>
    <col min="12815" max="12815" width="7.28515625" style="102" customWidth="1"/>
    <col min="12816" max="13056" width="9.140625" style="102"/>
    <col min="13057" max="13057" width="13.42578125" style="102" customWidth="1"/>
    <col min="13058" max="13063" width="4.85546875" style="102" customWidth="1"/>
    <col min="13064" max="13064" width="4.5703125" style="102" customWidth="1"/>
    <col min="13065" max="13065" width="7.140625" style="102" customWidth="1"/>
    <col min="13066" max="13066" width="8.42578125" style="102" customWidth="1"/>
    <col min="13067" max="13067" width="9" style="102" customWidth="1"/>
    <col min="13068" max="13070" width="5.42578125" style="102" customWidth="1"/>
    <col min="13071" max="13071" width="7.28515625" style="102" customWidth="1"/>
    <col min="13072" max="13312" width="9.140625" style="102"/>
    <col min="13313" max="13313" width="13.42578125" style="102" customWidth="1"/>
    <col min="13314" max="13319" width="4.85546875" style="102" customWidth="1"/>
    <col min="13320" max="13320" width="4.5703125" style="102" customWidth="1"/>
    <col min="13321" max="13321" width="7.140625" style="102" customWidth="1"/>
    <col min="13322" max="13322" width="8.42578125" style="102" customWidth="1"/>
    <col min="13323" max="13323" width="9" style="102" customWidth="1"/>
    <col min="13324" max="13326" width="5.42578125" style="102" customWidth="1"/>
    <col min="13327" max="13327" width="7.28515625" style="102" customWidth="1"/>
    <col min="13328" max="13568" width="9.140625" style="102"/>
    <col min="13569" max="13569" width="13.42578125" style="102" customWidth="1"/>
    <col min="13570" max="13575" width="4.85546875" style="102" customWidth="1"/>
    <col min="13576" max="13576" width="4.5703125" style="102" customWidth="1"/>
    <col min="13577" max="13577" width="7.140625" style="102" customWidth="1"/>
    <col min="13578" max="13578" width="8.42578125" style="102" customWidth="1"/>
    <col min="13579" max="13579" width="9" style="102" customWidth="1"/>
    <col min="13580" max="13582" width="5.42578125" style="102" customWidth="1"/>
    <col min="13583" max="13583" width="7.28515625" style="102" customWidth="1"/>
    <col min="13584" max="13824" width="9.140625" style="102"/>
    <col min="13825" max="13825" width="13.42578125" style="102" customWidth="1"/>
    <col min="13826" max="13831" width="4.85546875" style="102" customWidth="1"/>
    <col min="13832" max="13832" width="4.5703125" style="102" customWidth="1"/>
    <col min="13833" max="13833" width="7.140625" style="102" customWidth="1"/>
    <col min="13834" max="13834" width="8.42578125" style="102" customWidth="1"/>
    <col min="13835" max="13835" width="9" style="102" customWidth="1"/>
    <col min="13836" max="13838" width="5.42578125" style="102" customWidth="1"/>
    <col min="13839" max="13839" width="7.28515625" style="102" customWidth="1"/>
    <col min="13840" max="14080" width="9.140625" style="102"/>
    <col min="14081" max="14081" width="13.42578125" style="102" customWidth="1"/>
    <col min="14082" max="14087" width="4.85546875" style="102" customWidth="1"/>
    <col min="14088" max="14088" width="4.5703125" style="102" customWidth="1"/>
    <col min="14089" max="14089" width="7.140625" style="102" customWidth="1"/>
    <col min="14090" max="14090" width="8.42578125" style="102" customWidth="1"/>
    <col min="14091" max="14091" width="9" style="102" customWidth="1"/>
    <col min="14092" max="14094" width="5.42578125" style="102" customWidth="1"/>
    <col min="14095" max="14095" width="7.28515625" style="102" customWidth="1"/>
    <col min="14096" max="14336" width="9.140625" style="102"/>
    <col min="14337" max="14337" width="13.42578125" style="102" customWidth="1"/>
    <col min="14338" max="14343" width="4.85546875" style="102" customWidth="1"/>
    <col min="14344" max="14344" width="4.5703125" style="102" customWidth="1"/>
    <col min="14345" max="14345" width="7.140625" style="102" customWidth="1"/>
    <col min="14346" max="14346" width="8.42578125" style="102" customWidth="1"/>
    <col min="14347" max="14347" width="9" style="102" customWidth="1"/>
    <col min="14348" max="14350" width="5.42578125" style="102" customWidth="1"/>
    <col min="14351" max="14351" width="7.28515625" style="102" customWidth="1"/>
    <col min="14352" max="14592" width="9.140625" style="102"/>
    <col min="14593" max="14593" width="13.42578125" style="102" customWidth="1"/>
    <col min="14594" max="14599" width="4.85546875" style="102" customWidth="1"/>
    <col min="14600" max="14600" width="4.5703125" style="102" customWidth="1"/>
    <col min="14601" max="14601" width="7.140625" style="102" customWidth="1"/>
    <col min="14602" max="14602" width="8.42578125" style="102" customWidth="1"/>
    <col min="14603" max="14603" width="9" style="102" customWidth="1"/>
    <col min="14604" max="14606" width="5.42578125" style="102" customWidth="1"/>
    <col min="14607" max="14607" width="7.28515625" style="102" customWidth="1"/>
    <col min="14608" max="14848" width="9.140625" style="102"/>
    <col min="14849" max="14849" width="13.42578125" style="102" customWidth="1"/>
    <col min="14850" max="14855" width="4.85546875" style="102" customWidth="1"/>
    <col min="14856" max="14856" width="4.5703125" style="102" customWidth="1"/>
    <col min="14857" max="14857" width="7.140625" style="102" customWidth="1"/>
    <col min="14858" max="14858" width="8.42578125" style="102" customWidth="1"/>
    <col min="14859" max="14859" width="9" style="102" customWidth="1"/>
    <col min="14860" max="14862" width="5.42578125" style="102" customWidth="1"/>
    <col min="14863" max="14863" width="7.28515625" style="102" customWidth="1"/>
    <col min="14864" max="15104" width="9.140625" style="102"/>
    <col min="15105" max="15105" width="13.42578125" style="102" customWidth="1"/>
    <col min="15106" max="15111" width="4.85546875" style="102" customWidth="1"/>
    <col min="15112" max="15112" width="4.5703125" style="102" customWidth="1"/>
    <col min="15113" max="15113" width="7.140625" style="102" customWidth="1"/>
    <col min="15114" max="15114" width="8.42578125" style="102" customWidth="1"/>
    <col min="15115" max="15115" width="9" style="102" customWidth="1"/>
    <col min="15116" max="15118" width="5.42578125" style="102" customWidth="1"/>
    <col min="15119" max="15119" width="7.28515625" style="102" customWidth="1"/>
    <col min="15120" max="15360" width="9.140625" style="102"/>
    <col min="15361" max="15361" width="13.42578125" style="102" customWidth="1"/>
    <col min="15362" max="15367" width="4.85546875" style="102" customWidth="1"/>
    <col min="15368" max="15368" width="4.5703125" style="102" customWidth="1"/>
    <col min="15369" max="15369" width="7.140625" style="102" customWidth="1"/>
    <col min="15370" max="15370" width="8.42578125" style="102" customWidth="1"/>
    <col min="15371" max="15371" width="9" style="102" customWidth="1"/>
    <col min="15372" max="15374" width="5.42578125" style="102" customWidth="1"/>
    <col min="15375" max="15375" width="7.28515625" style="102" customWidth="1"/>
    <col min="15376" max="15616" width="9.140625" style="102"/>
    <col min="15617" max="15617" width="13.42578125" style="102" customWidth="1"/>
    <col min="15618" max="15623" width="4.85546875" style="102" customWidth="1"/>
    <col min="15624" max="15624" width="4.5703125" style="102" customWidth="1"/>
    <col min="15625" max="15625" width="7.140625" style="102" customWidth="1"/>
    <col min="15626" max="15626" width="8.42578125" style="102" customWidth="1"/>
    <col min="15627" max="15627" width="9" style="102" customWidth="1"/>
    <col min="15628" max="15630" width="5.42578125" style="102" customWidth="1"/>
    <col min="15631" max="15631" width="7.28515625" style="102" customWidth="1"/>
    <col min="15632" max="15872" width="9.140625" style="102"/>
    <col min="15873" max="15873" width="13.42578125" style="102" customWidth="1"/>
    <col min="15874" max="15879" width="4.85546875" style="102" customWidth="1"/>
    <col min="15880" max="15880" width="4.5703125" style="102" customWidth="1"/>
    <col min="15881" max="15881" width="7.140625" style="102" customWidth="1"/>
    <col min="15882" max="15882" width="8.42578125" style="102" customWidth="1"/>
    <col min="15883" max="15883" width="9" style="102" customWidth="1"/>
    <col min="15884" max="15886" width="5.42578125" style="102" customWidth="1"/>
    <col min="15887" max="15887" width="7.28515625" style="102" customWidth="1"/>
    <col min="15888" max="16128" width="9.140625" style="102"/>
    <col min="16129" max="16129" width="13.42578125" style="102" customWidth="1"/>
    <col min="16130" max="16135" width="4.85546875" style="102" customWidth="1"/>
    <col min="16136" max="16136" width="4.5703125" style="102" customWidth="1"/>
    <col min="16137" max="16137" width="7.140625" style="102" customWidth="1"/>
    <col min="16138" max="16138" width="8.42578125" style="102" customWidth="1"/>
    <col min="16139" max="16139" width="9" style="102" customWidth="1"/>
    <col min="16140" max="16142" width="5.42578125" style="102" customWidth="1"/>
    <col min="16143" max="16143" width="7.28515625" style="102" customWidth="1"/>
    <col min="16144" max="16384" width="9.140625" style="102"/>
  </cols>
  <sheetData>
    <row r="1" spans="1:15" ht="15.75">
      <c r="A1" s="822" t="s">
        <v>394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</row>
    <row r="2" spans="1: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 t="s">
        <v>64</v>
      </c>
      <c r="N2" s="96"/>
    </row>
    <row r="3" spans="1:15" ht="19.5" customHeight="1">
      <c r="A3" s="823" t="s">
        <v>395</v>
      </c>
      <c r="B3" s="821" t="s">
        <v>396</v>
      </c>
      <c r="C3" s="710" t="s">
        <v>397</v>
      </c>
      <c r="D3" s="710"/>
      <c r="E3" s="821" t="s">
        <v>398</v>
      </c>
      <c r="F3" s="710" t="s">
        <v>397</v>
      </c>
      <c r="G3" s="710"/>
      <c r="H3" s="710"/>
      <c r="I3" s="821" t="s">
        <v>399</v>
      </c>
      <c r="J3" s="821" t="s">
        <v>400</v>
      </c>
      <c r="K3" s="821" t="s">
        <v>401</v>
      </c>
      <c r="L3" s="820" t="s">
        <v>402</v>
      </c>
      <c r="M3" s="820" t="s">
        <v>403</v>
      </c>
      <c r="N3" s="820" t="s">
        <v>404</v>
      </c>
      <c r="O3" s="821" t="s">
        <v>405</v>
      </c>
    </row>
    <row r="4" spans="1:15" ht="75" customHeight="1">
      <c r="A4" s="823"/>
      <c r="B4" s="821"/>
      <c r="C4" s="305" t="s">
        <v>406</v>
      </c>
      <c r="D4" s="305" t="s">
        <v>407</v>
      </c>
      <c r="E4" s="821"/>
      <c r="F4" s="305" t="s">
        <v>408</v>
      </c>
      <c r="G4" s="305" t="s">
        <v>409</v>
      </c>
      <c r="H4" s="305" t="s">
        <v>410</v>
      </c>
      <c r="I4" s="821"/>
      <c r="J4" s="821"/>
      <c r="K4" s="821"/>
      <c r="L4" s="820"/>
      <c r="M4" s="820"/>
      <c r="N4" s="820"/>
      <c r="O4" s="821"/>
    </row>
    <row r="5" spans="1:15" ht="15.75" customHeight="1">
      <c r="A5" s="303" t="s">
        <v>76</v>
      </c>
      <c r="B5" s="91">
        <v>109</v>
      </c>
      <c r="C5" s="91">
        <v>63</v>
      </c>
      <c r="D5" s="91">
        <f t="shared" ref="D5:D17" si="0">B5-C5</f>
        <v>46</v>
      </c>
      <c r="E5" s="306">
        <f>F5+G5+H5</f>
        <v>13</v>
      </c>
      <c r="F5" s="91">
        <v>5</v>
      </c>
      <c r="G5" s="91">
        <v>8</v>
      </c>
      <c r="H5" s="307">
        <v>0</v>
      </c>
      <c r="I5" s="308">
        <f>B5/E5</f>
        <v>8.384615384615385</v>
      </c>
      <c r="J5" s="308">
        <f>C5/F5</f>
        <v>12.6</v>
      </c>
      <c r="K5" s="308">
        <f>D5/G5</f>
        <v>5.75</v>
      </c>
      <c r="L5" s="91">
        <v>0</v>
      </c>
      <c r="M5" s="91">
        <v>19</v>
      </c>
      <c r="N5" s="91">
        <v>21</v>
      </c>
      <c r="O5" s="91">
        <v>28</v>
      </c>
    </row>
    <row r="6" spans="1:15" ht="15.75" customHeight="1">
      <c r="A6" s="303" t="s">
        <v>78</v>
      </c>
      <c r="B6" s="91">
        <v>216</v>
      </c>
      <c r="C6" s="91">
        <v>137</v>
      </c>
      <c r="D6" s="91">
        <f t="shared" si="0"/>
        <v>79</v>
      </c>
      <c r="E6" s="306">
        <f t="shared" ref="E6:E19" si="1">F6+G6+H6</f>
        <v>18</v>
      </c>
      <c r="F6" s="91">
        <v>6</v>
      </c>
      <c r="G6" s="91">
        <v>12</v>
      </c>
      <c r="H6" s="307">
        <v>0</v>
      </c>
      <c r="I6" s="308">
        <f t="shared" ref="I6:K20" si="2">B6/E6</f>
        <v>12</v>
      </c>
      <c r="J6" s="308">
        <f t="shared" si="2"/>
        <v>22.833333333333332</v>
      </c>
      <c r="K6" s="308">
        <f t="shared" si="2"/>
        <v>6.583333333333333</v>
      </c>
      <c r="L6" s="91">
        <v>0</v>
      </c>
      <c r="M6" s="91">
        <v>12</v>
      </c>
      <c r="N6" s="91">
        <v>33</v>
      </c>
      <c r="O6" s="91">
        <v>27</v>
      </c>
    </row>
    <row r="7" spans="1:15" ht="15.75" customHeight="1">
      <c r="A7" s="303" t="s">
        <v>79</v>
      </c>
      <c r="B7" s="91">
        <v>198</v>
      </c>
      <c r="C7" s="91">
        <v>119</v>
      </c>
      <c r="D7" s="91">
        <f t="shared" si="0"/>
        <v>79</v>
      </c>
      <c r="E7" s="306">
        <f t="shared" si="1"/>
        <v>15</v>
      </c>
      <c r="F7" s="91">
        <v>5</v>
      </c>
      <c r="G7" s="91">
        <v>9</v>
      </c>
      <c r="H7" s="307">
        <v>1</v>
      </c>
      <c r="I7" s="308">
        <f>B7/14</f>
        <v>14.142857142857142</v>
      </c>
      <c r="J7" s="308">
        <f t="shared" si="2"/>
        <v>23.8</v>
      </c>
      <c r="K7" s="308">
        <f t="shared" si="2"/>
        <v>8.7777777777777786</v>
      </c>
      <c r="L7" s="91">
        <v>0</v>
      </c>
      <c r="M7" s="91">
        <v>28</v>
      </c>
      <c r="N7" s="91">
        <v>28</v>
      </c>
      <c r="O7" s="91">
        <v>30</v>
      </c>
    </row>
    <row r="8" spans="1:15" ht="15.75" customHeight="1">
      <c r="A8" s="303" t="s">
        <v>80</v>
      </c>
      <c r="B8" s="91">
        <v>83</v>
      </c>
      <c r="C8" s="91">
        <v>50</v>
      </c>
      <c r="D8" s="91">
        <f t="shared" si="0"/>
        <v>33</v>
      </c>
      <c r="E8" s="306">
        <f t="shared" si="1"/>
        <v>13</v>
      </c>
      <c r="F8" s="91">
        <v>4</v>
      </c>
      <c r="G8" s="91">
        <v>8</v>
      </c>
      <c r="H8" s="307">
        <v>1</v>
      </c>
      <c r="I8" s="308">
        <f>B8/12</f>
        <v>6.916666666666667</v>
      </c>
      <c r="J8" s="308">
        <f t="shared" si="2"/>
        <v>12.5</v>
      </c>
      <c r="K8" s="308">
        <f t="shared" si="2"/>
        <v>4.125</v>
      </c>
      <c r="L8" s="91">
        <v>0</v>
      </c>
      <c r="M8" s="91">
        <v>8</v>
      </c>
      <c r="N8" s="91">
        <v>12</v>
      </c>
      <c r="O8" s="91">
        <v>14</v>
      </c>
    </row>
    <row r="9" spans="1:15" ht="15.75" customHeight="1">
      <c r="A9" s="303" t="s">
        <v>81</v>
      </c>
      <c r="B9" s="91">
        <v>145</v>
      </c>
      <c r="C9" s="91">
        <v>79</v>
      </c>
      <c r="D9" s="91">
        <f t="shared" si="0"/>
        <v>66</v>
      </c>
      <c r="E9" s="306">
        <f t="shared" si="1"/>
        <v>10</v>
      </c>
      <c r="F9" s="91">
        <v>4</v>
      </c>
      <c r="G9" s="91">
        <v>6</v>
      </c>
      <c r="H9" s="307">
        <v>0</v>
      </c>
      <c r="I9" s="308">
        <f t="shared" si="2"/>
        <v>14.5</v>
      </c>
      <c r="J9" s="308">
        <f t="shared" si="2"/>
        <v>19.75</v>
      </c>
      <c r="K9" s="308">
        <f t="shared" si="2"/>
        <v>11</v>
      </c>
      <c r="L9" s="91">
        <v>0</v>
      </c>
      <c r="M9" s="91">
        <v>10</v>
      </c>
      <c r="N9" s="91">
        <v>20</v>
      </c>
      <c r="O9" s="91">
        <v>45</v>
      </c>
    </row>
    <row r="10" spans="1:15" ht="15.75" customHeight="1">
      <c r="A10" s="303" t="s">
        <v>82</v>
      </c>
      <c r="B10" s="91">
        <v>202</v>
      </c>
      <c r="C10" s="91">
        <v>108</v>
      </c>
      <c r="D10" s="91">
        <f t="shared" si="0"/>
        <v>94</v>
      </c>
      <c r="E10" s="306">
        <f t="shared" si="1"/>
        <v>15</v>
      </c>
      <c r="F10" s="91">
        <v>5</v>
      </c>
      <c r="G10" s="91">
        <v>9</v>
      </c>
      <c r="H10" s="307">
        <v>1</v>
      </c>
      <c r="I10" s="308">
        <f>B10/14</f>
        <v>14.428571428571429</v>
      </c>
      <c r="J10" s="308">
        <f t="shared" si="2"/>
        <v>21.6</v>
      </c>
      <c r="K10" s="308">
        <f t="shared" si="2"/>
        <v>10.444444444444445</v>
      </c>
      <c r="L10" s="91">
        <v>0</v>
      </c>
      <c r="M10" s="91">
        <v>20</v>
      </c>
      <c r="N10" s="91">
        <v>21</v>
      </c>
      <c r="O10" s="91">
        <v>64</v>
      </c>
    </row>
    <row r="11" spans="1:15" ht="15.75" customHeight="1">
      <c r="A11" s="303" t="s">
        <v>83</v>
      </c>
      <c r="B11" s="91">
        <v>200</v>
      </c>
      <c r="C11" s="91">
        <v>111</v>
      </c>
      <c r="D11" s="91">
        <f t="shared" si="0"/>
        <v>89</v>
      </c>
      <c r="E11" s="306">
        <f t="shared" si="1"/>
        <v>15</v>
      </c>
      <c r="F11" s="91">
        <v>6</v>
      </c>
      <c r="G11" s="91">
        <v>9</v>
      </c>
      <c r="H11" s="307">
        <v>0</v>
      </c>
      <c r="I11" s="308">
        <f t="shared" si="2"/>
        <v>13.333333333333334</v>
      </c>
      <c r="J11" s="308">
        <f t="shared" si="2"/>
        <v>18.5</v>
      </c>
      <c r="K11" s="308">
        <f t="shared" si="2"/>
        <v>9.8888888888888893</v>
      </c>
      <c r="L11" s="91">
        <v>0</v>
      </c>
      <c r="M11" s="91">
        <v>27</v>
      </c>
      <c r="N11" s="91">
        <v>32</v>
      </c>
      <c r="O11" s="91">
        <v>27</v>
      </c>
    </row>
    <row r="12" spans="1:15" ht="15.75" customHeight="1">
      <c r="A12" s="303" t="s">
        <v>84</v>
      </c>
      <c r="B12" s="91">
        <v>134</v>
      </c>
      <c r="C12" s="91">
        <v>75</v>
      </c>
      <c r="D12" s="91">
        <f t="shared" si="0"/>
        <v>59</v>
      </c>
      <c r="E12" s="306">
        <f t="shared" si="1"/>
        <v>14</v>
      </c>
      <c r="F12" s="91">
        <v>5</v>
      </c>
      <c r="G12" s="91">
        <v>8</v>
      </c>
      <c r="H12" s="307">
        <v>1</v>
      </c>
      <c r="I12" s="308">
        <f>B12/13</f>
        <v>10.307692307692308</v>
      </c>
      <c r="J12" s="308">
        <f t="shared" si="2"/>
        <v>15</v>
      </c>
      <c r="K12" s="308">
        <f t="shared" si="2"/>
        <v>7.375</v>
      </c>
      <c r="L12" s="91">
        <v>0</v>
      </c>
      <c r="M12" s="91">
        <v>17</v>
      </c>
      <c r="N12" s="91">
        <v>18</v>
      </c>
      <c r="O12" s="91">
        <v>27</v>
      </c>
    </row>
    <row r="13" spans="1:15" ht="15.75" customHeight="1">
      <c r="A13" s="303" t="s">
        <v>86</v>
      </c>
      <c r="B13" s="91">
        <v>230</v>
      </c>
      <c r="C13" s="91">
        <v>145</v>
      </c>
      <c r="D13" s="91">
        <f t="shared" si="0"/>
        <v>85</v>
      </c>
      <c r="E13" s="306">
        <f t="shared" si="1"/>
        <v>17</v>
      </c>
      <c r="F13" s="91">
        <v>7</v>
      </c>
      <c r="G13" s="91">
        <v>10</v>
      </c>
      <c r="H13" s="307">
        <v>0</v>
      </c>
      <c r="I13" s="308">
        <f t="shared" si="2"/>
        <v>13.529411764705882</v>
      </c>
      <c r="J13" s="308">
        <f t="shared" si="2"/>
        <v>20.714285714285715</v>
      </c>
      <c r="K13" s="308">
        <f t="shared" si="2"/>
        <v>8.5</v>
      </c>
      <c r="L13" s="91">
        <v>0</v>
      </c>
      <c r="M13" s="91">
        <v>33</v>
      </c>
      <c r="N13" s="91">
        <v>38</v>
      </c>
      <c r="O13" s="91">
        <v>15</v>
      </c>
    </row>
    <row r="14" spans="1:15" ht="15.75" customHeight="1">
      <c r="A14" s="303" t="s">
        <v>87</v>
      </c>
      <c r="B14" s="91">
        <v>127</v>
      </c>
      <c r="C14" s="91">
        <v>73</v>
      </c>
      <c r="D14" s="91">
        <f t="shared" si="0"/>
        <v>54</v>
      </c>
      <c r="E14" s="306">
        <f t="shared" si="1"/>
        <v>15</v>
      </c>
      <c r="F14" s="91">
        <v>5</v>
      </c>
      <c r="G14" s="91">
        <v>9</v>
      </c>
      <c r="H14" s="307">
        <v>1</v>
      </c>
      <c r="I14" s="308">
        <f>B14/14</f>
        <v>9.0714285714285712</v>
      </c>
      <c r="J14" s="308">
        <f t="shared" si="2"/>
        <v>14.6</v>
      </c>
      <c r="K14" s="308">
        <f t="shared" si="2"/>
        <v>6</v>
      </c>
      <c r="L14" s="91">
        <v>0</v>
      </c>
      <c r="M14" s="91">
        <v>29</v>
      </c>
      <c r="N14" s="91">
        <v>13</v>
      </c>
      <c r="O14" s="91">
        <v>42</v>
      </c>
    </row>
    <row r="15" spans="1:15" ht="15.75" customHeight="1">
      <c r="A15" s="303" t="s">
        <v>88</v>
      </c>
      <c r="B15" s="91">
        <v>421</v>
      </c>
      <c r="C15" s="91">
        <v>207</v>
      </c>
      <c r="D15" s="91">
        <f t="shared" si="0"/>
        <v>214</v>
      </c>
      <c r="E15" s="306">
        <f t="shared" si="1"/>
        <v>30</v>
      </c>
      <c r="F15" s="91">
        <v>9</v>
      </c>
      <c r="G15" s="91">
        <v>20</v>
      </c>
      <c r="H15" s="307">
        <v>1</v>
      </c>
      <c r="I15" s="308">
        <f>B15/29</f>
        <v>14.517241379310345</v>
      </c>
      <c r="J15" s="308">
        <f t="shared" si="2"/>
        <v>23</v>
      </c>
      <c r="K15" s="308">
        <f t="shared" si="2"/>
        <v>10.7</v>
      </c>
      <c r="L15" s="91">
        <v>34</v>
      </c>
      <c r="M15" s="91">
        <v>44</v>
      </c>
      <c r="N15" s="91">
        <v>53</v>
      </c>
      <c r="O15" s="91">
        <v>29</v>
      </c>
    </row>
    <row r="16" spans="1:15" ht="15.75" customHeight="1">
      <c r="A16" s="303" t="s">
        <v>89</v>
      </c>
      <c r="B16" s="91">
        <v>253</v>
      </c>
      <c r="C16" s="91">
        <v>154</v>
      </c>
      <c r="D16" s="91">
        <f t="shared" si="0"/>
        <v>99</v>
      </c>
      <c r="E16" s="306">
        <f t="shared" si="1"/>
        <v>21</v>
      </c>
      <c r="F16" s="91">
        <v>8</v>
      </c>
      <c r="G16" s="91">
        <v>13</v>
      </c>
      <c r="H16" s="307">
        <v>0</v>
      </c>
      <c r="I16" s="308">
        <f>B16/E16</f>
        <v>12.047619047619047</v>
      </c>
      <c r="J16" s="308">
        <f t="shared" si="2"/>
        <v>19.25</v>
      </c>
      <c r="K16" s="308">
        <f t="shared" si="2"/>
        <v>7.615384615384615</v>
      </c>
      <c r="L16" s="91">
        <v>0</v>
      </c>
      <c r="M16" s="91">
        <v>30</v>
      </c>
      <c r="N16" s="91">
        <v>33</v>
      </c>
      <c r="O16" s="91">
        <v>40</v>
      </c>
    </row>
    <row r="17" spans="1:15" ht="15.75" customHeight="1">
      <c r="A17" s="303" t="s">
        <v>90</v>
      </c>
      <c r="B17" s="91">
        <v>1099</v>
      </c>
      <c r="C17" s="91">
        <v>547</v>
      </c>
      <c r="D17" s="91">
        <f t="shared" si="0"/>
        <v>552</v>
      </c>
      <c r="E17" s="306">
        <f t="shared" si="1"/>
        <v>55</v>
      </c>
      <c r="F17" s="91">
        <v>18</v>
      </c>
      <c r="G17" s="91">
        <v>36</v>
      </c>
      <c r="H17" s="307">
        <v>1</v>
      </c>
      <c r="I17" s="308">
        <f>B17/54</f>
        <v>20.351851851851851</v>
      </c>
      <c r="J17" s="308">
        <f t="shared" si="2"/>
        <v>30.388888888888889</v>
      </c>
      <c r="K17" s="308">
        <f t="shared" si="2"/>
        <v>15.333333333333334</v>
      </c>
      <c r="L17" s="91">
        <v>93</v>
      </c>
      <c r="M17" s="91">
        <v>105</v>
      </c>
      <c r="N17" s="91">
        <v>128</v>
      </c>
      <c r="O17" s="91">
        <v>104</v>
      </c>
    </row>
    <row r="18" spans="1:15" ht="15.75" customHeight="1">
      <c r="A18" s="303" t="s">
        <v>91</v>
      </c>
      <c r="B18" s="91">
        <v>3897</v>
      </c>
      <c r="C18" s="91">
        <v>1634</v>
      </c>
      <c r="D18" s="91">
        <f>B18-C18</f>
        <v>2263</v>
      </c>
      <c r="E18" s="306">
        <f t="shared" si="1"/>
        <v>220</v>
      </c>
      <c r="F18" s="91">
        <v>58</v>
      </c>
      <c r="G18" s="91">
        <v>161</v>
      </c>
      <c r="H18" s="307">
        <v>1</v>
      </c>
      <c r="I18" s="308">
        <f>B18/219</f>
        <v>17.794520547945204</v>
      </c>
      <c r="J18" s="308">
        <f t="shared" si="2"/>
        <v>28.172413793103448</v>
      </c>
      <c r="K18" s="308">
        <f t="shared" si="2"/>
        <v>14.055900621118013</v>
      </c>
      <c r="L18" s="91">
        <v>352</v>
      </c>
      <c r="M18" s="91">
        <v>406</v>
      </c>
      <c r="N18" s="91">
        <v>416</v>
      </c>
      <c r="O18" s="91">
        <v>233</v>
      </c>
    </row>
    <row r="19" spans="1:15" ht="15.75" customHeight="1">
      <c r="A19" s="303" t="s">
        <v>92</v>
      </c>
      <c r="B19" s="91">
        <v>289</v>
      </c>
      <c r="C19" s="91">
        <v>179</v>
      </c>
      <c r="D19" s="91">
        <f>B19-C19</f>
        <v>110</v>
      </c>
      <c r="E19" s="306">
        <f t="shared" si="1"/>
        <v>24</v>
      </c>
      <c r="F19" s="91">
        <v>8</v>
      </c>
      <c r="G19" s="91">
        <v>15</v>
      </c>
      <c r="H19" s="307">
        <v>1</v>
      </c>
      <c r="I19" s="308">
        <f>B19/23</f>
        <v>12.565217391304348</v>
      </c>
      <c r="J19" s="308">
        <f t="shared" si="2"/>
        <v>22.375</v>
      </c>
      <c r="K19" s="308">
        <f t="shared" si="2"/>
        <v>7.333333333333333</v>
      </c>
      <c r="L19" s="91">
        <v>0</v>
      </c>
      <c r="M19" s="91">
        <v>35</v>
      </c>
      <c r="N19" s="91">
        <v>40</v>
      </c>
      <c r="O19" s="91">
        <v>80</v>
      </c>
    </row>
    <row r="20" spans="1:15" ht="15.75" customHeight="1">
      <c r="A20" s="309" t="s">
        <v>93</v>
      </c>
      <c r="B20" s="91">
        <f>SUM(B5:B19)</f>
        <v>7603</v>
      </c>
      <c r="C20" s="91">
        <f t="shared" ref="C20:H20" si="3">SUM(C5:C19)</f>
        <v>3681</v>
      </c>
      <c r="D20" s="91">
        <f t="shared" si="3"/>
        <v>3922</v>
      </c>
      <c r="E20" s="91">
        <f t="shared" si="3"/>
        <v>495</v>
      </c>
      <c r="F20" s="91">
        <f t="shared" si="3"/>
        <v>153</v>
      </c>
      <c r="G20" s="91">
        <f t="shared" si="3"/>
        <v>333</v>
      </c>
      <c r="H20" s="91">
        <f t="shared" si="3"/>
        <v>9</v>
      </c>
      <c r="I20" s="308">
        <f>B20/486</f>
        <v>15.6440329218107</v>
      </c>
      <c r="J20" s="308">
        <f t="shared" si="2"/>
        <v>24.058823529411764</v>
      </c>
      <c r="K20" s="308">
        <f t="shared" si="2"/>
        <v>11.777777777777779</v>
      </c>
      <c r="L20" s="91">
        <f>SUM(L5:L19)</f>
        <v>479</v>
      </c>
      <c r="M20" s="91">
        <f>SUM(M5:M19)</f>
        <v>823</v>
      </c>
      <c r="N20" s="91">
        <f>SUM(N5:N19)</f>
        <v>906</v>
      </c>
      <c r="O20" s="91">
        <f>SUM(O5:O19)</f>
        <v>805</v>
      </c>
    </row>
    <row r="22" spans="1:15">
      <c r="O22" s="102" t="s">
        <v>411</v>
      </c>
    </row>
  </sheetData>
  <mergeCells count="13">
    <mergeCell ref="M3:M4"/>
    <mergeCell ref="N3:N4"/>
    <mergeCell ref="O3:O4"/>
    <mergeCell ref="A1:O1"/>
    <mergeCell ref="A3:A4"/>
    <mergeCell ref="B3:B4"/>
    <mergeCell ref="C3:D3"/>
    <mergeCell ref="E3:E4"/>
    <mergeCell ref="F3:H3"/>
    <mergeCell ref="I3:I4"/>
    <mergeCell ref="J3:J4"/>
    <mergeCell ref="K3:K4"/>
    <mergeCell ref="L3:L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N11" sqref="N11"/>
    </sheetView>
  </sheetViews>
  <sheetFormatPr defaultRowHeight="12.75"/>
  <cols>
    <col min="1" max="1" width="16.28515625" style="310" customWidth="1"/>
    <col min="2" max="3" width="5" style="310" customWidth="1"/>
    <col min="4" max="12" width="4.42578125" style="310" customWidth="1"/>
    <col min="13" max="13" width="6.5703125" style="310" customWidth="1"/>
    <col min="14" max="14" width="30.42578125" style="310" customWidth="1"/>
    <col min="15" max="256" width="9.140625" style="310"/>
    <col min="257" max="257" width="16.28515625" style="310" customWidth="1"/>
    <col min="258" max="259" width="5" style="310" customWidth="1"/>
    <col min="260" max="268" width="4.42578125" style="310" customWidth="1"/>
    <col min="269" max="269" width="6.5703125" style="310" customWidth="1"/>
    <col min="270" max="270" width="30.42578125" style="310" customWidth="1"/>
    <col min="271" max="512" width="9.140625" style="310"/>
    <col min="513" max="513" width="16.28515625" style="310" customWidth="1"/>
    <col min="514" max="515" width="5" style="310" customWidth="1"/>
    <col min="516" max="524" width="4.42578125" style="310" customWidth="1"/>
    <col min="525" max="525" width="6.5703125" style="310" customWidth="1"/>
    <col min="526" max="526" width="30.42578125" style="310" customWidth="1"/>
    <col min="527" max="768" width="9.140625" style="310"/>
    <col min="769" max="769" width="16.28515625" style="310" customWidth="1"/>
    <col min="770" max="771" width="5" style="310" customWidth="1"/>
    <col min="772" max="780" width="4.42578125" style="310" customWidth="1"/>
    <col min="781" max="781" width="6.5703125" style="310" customWidth="1"/>
    <col min="782" max="782" width="30.42578125" style="310" customWidth="1"/>
    <col min="783" max="1024" width="9.140625" style="310"/>
    <col min="1025" max="1025" width="16.28515625" style="310" customWidth="1"/>
    <col min="1026" max="1027" width="5" style="310" customWidth="1"/>
    <col min="1028" max="1036" width="4.42578125" style="310" customWidth="1"/>
    <col min="1037" max="1037" width="6.5703125" style="310" customWidth="1"/>
    <col min="1038" max="1038" width="30.42578125" style="310" customWidth="1"/>
    <col min="1039" max="1280" width="9.140625" style="310"/>
    <col min="1281" max="1281" width="16.28515625" style="310" customWidth="1"/>
    <col min="1282" max="1283" width="5" style="310" customWidth="1"/>
    <col min="1284" max="1292" width="4.42578125" style="310" customWidth="1"/>
    <col min="1293" max="1293" width="6.5703125" style="310" customWidth="1"/>
    <col min="1294" max="1294" width="30.42578125" style="310" customWidth="1"/>
    <col min="1295" max="1536" width="9.140625" style="310"/>
    <col min="1537" max="1537" width="16.28515625" style="310" customWidth="1"/>
    <col min="1538" max="1539" width="5" style="310" customWidth="1"/>
    <col min="1540" max="1548" width="4.42578125" style="310" customWidth="1"/>
    <col min="1549" max="1549" width="6.5703125" style="310" customWidth="1"/>
    <col min="1550" max="1550" width="30.42578125" style="310" customWidth="1"/>
    <col min="1551" max="1792" width="9.140625" style="310"/>
    <col min="1793" max="1793" width="16.28515625" style="310" customWidth="1"/>
    <col min="1794" max="1795" width="5" style="310" customWidth="1"/>
    <col min="1796" max="1804" width="4.42578125" style="310" customWidth="1"/>
    <col min="1805" max="1805" width="6.5703125" style="310" customWidth="1"/>
    <col min="1806" max="1806" width="30.42578125" style="310" customWidth="1"/>
    <col min="1807" max="2048" width="9.140625" style="310"/>
    <col min="2049" max="2049" width="16.28515625" style="310" customWidth="1"/>
    <col min="2050" max="2051" width="5" style="310" customWidth="1"/>
    <col min="2052" max="2060" width="4.42578125" style="310" customWidth="1"/>
    <col min="2061" max="2061" width="6.5703125" style="310" customWidth="1"/>
    <col min="2062" max="2062" width="30.42578125" style="310" customWidth="1"/>
    <col min="2063" max="2304" width="9.140625" style="310"/>
    <col min="2305" max="2305" width="16.28515625" style="310" customWidth="1"/>
    <col min="2306" max="2307" width="5" style="310" customWidth="1"/>
    <col min="2308" max="2316" width="4.42578125" style="310" customWidth="1"/>
    <col min="2317" max="2317" width="6.5703125" style="310" customWidth="1"/>
    <col min="2318" max="2318" width="30.42578125" style="310" customWidth="1"/>
    <col min="2319" max="2560" width="9.140625" style="310"/>
    <col min="2561" max="2561" width="16.28515625" style="310" customWidth="1"/>
    <col min="2562" max="2563" width="5" style="310" customWidth="1"/>
    <col min="2564" max="2572" width="4.42578125" style="310" customWidth="1"/>
    <col min="2573" max="2573" width="6.5703125" style="310" customWidth="1"/>
    <col min="2574" max="2574" width="30.42578125" style="310" customWidth="1"/>
    <col min="2575" max="2816" width="9.140625" style="310"/>
    <col min="2817" max="2817" width="16.28515625" style="310" customWidth="1"/>
    <col min="2818" max="2819" width="5" style="310" customWidth="1"/>
    <col min="2820" max="2828" width="4.42578125" style="310" customWidth="1"/>
    <col min="2829" max="2829" width="6.5703125" style="310" customWidth="1"/>
    <col min="2830" max="2830" width="30.42578125" style="310" customWidth="1"/>
    <col min="2831" max="3072" width="9.140625" style="310"/>
    <col min="3073" max="3073" width="16.28515625" style="310" customWidth="1"/>
    <col min="3074" max="3075" width="5" style="310" customWidth="1"/>
    <col min="3076" max="3084" width="4.42578125" style="310" customWidth="1"/>
    <col min="3085" max="3085" width="6.5703125" style="310" customWidth="1"/>
    <col min="3086" max="3086" width="30.42578125" style="310" customWidth="1"/>
    <col min="3087" max="3328" width="9.140625" style="310"/>
    <col min="3329" max="3329" width="16.28515625" style="310" customWidth="1"/>
    <col min="3330" max="3331" width="5" style="310" customWidth="1"/>
    <col min="3332" max="3340" width="4.42578125" style="310" customWidth="1"/>
    <col min="3341" max="3341" width="6.5703125" style="310" customWidth="1"/>
    <col min="3342" max="3342" width="30.42578125" style="310" customWidth="1"/>
    <col min="3343" max="3584" width="9.140625" style="310"/>
    <col min="3585" max="3585" width="16.28515625" style="310" customWidth="1"/>
    <col min="3586" max="3587" width="5" style="310" customWidth="1"/>
    <col min="3588" max="3596" width="4.42578125" style="310" customWidth="1"/>
    <col min="3597" max="3597" width="6.5703125" style="310" customWidth="1"/>
    <col min="3598" max="3598" width="30.42578125" style="310" customWidth="1"/>
    <col min="3599" max="3840" width="9.140625" style="310"/>
    <col min="3841" max="3841" width="16.28515625" style="310" customWidth="1"/>
    <col min="3842" max="3843" width="5" style="310" customWidth="1"/>
    <col min="3844" max="3852" width="4.42578125" style="310" customWidth="1"/>
    <col min="3853" max="3853" width="6.5703125" style="310" customWidth="1"/>
    <col min="3854" max="3854" width="30.42578125" style="310" customWidth="1"/>
    <col min="3855" max="4096" width="9.140625" style="310"/>
    <col min="4097" max="4097" width="16.28515625" style="310" customWidth="1"/>
    <col min="4098" max="4099" width="5" style="310" customWidth="1"/>
    <col min="4100" max="4108" width="4.42578125" style="310" customWidth="1"/>
    <col min="4109" max="4109" width="6.5703125" style="310" customWidth="1"/>
    <col min="4110" max="4110" width="30.42578125" style="310" customWidth="1"/>
    <col min="4111" max="4352" width="9.140625" style="310"/>
    <col min="4353" max="4353" width="16.28515625" style="310" customWidth="1"/>
    <col min="4354" max="4355" width="5" style="310" customWidth="1"/>
    <col min="4356" max="4364" width="4.42578125" style="310" customWidth="1"/>
    <col min="4365" max="4365" width="6.5703125" style="310" customWidth="1"/>
    <col min="4366" max="4366" width="30.42578125" style="310" customWidth="1"/>
    <col min="4367" max="4608" width="9.140625" style="310"/>
    <col min="4609" max="4609" width="16.28515625" style="310" customWidth="1"/>
    <col min="4610" max="4611" width="5" style="310" customWidth="1"/>
    <col min="4612" max="4620" width="4.42578125" style="310" customWidth="1"/>
    <col min="4621" max="4621" width="6.5703125" style="310" customWidth="1"/>
    <col min="4622" max="4622" width="30.42578125" style="310" customWidth="1"/>
    <col min="4623" max="4864" width="9.140625" style="310"/>
    <col min="4865" max="4865" width="16.28515625" style="310" customWidth="1"/>
    <col min="4866" max="4867" width="5" style="310" customWidth="1"/>
    <col min="4868" max="4876" width="4.42578125" style="310" customWidth="1"/>
    <col min="4877" max="4877" width="6.5703125" style="310" customWidth="1"/>
    <col min="4878" max="4878" width="30.42578125" style="310" customWidth="1"/>
    <col min="4879" max="5120" width="9.140625" style="310"/>
    <col min="5121" max="5121" width="16.28515625" style="310" customWidth="1"/>
    <col min="5122" max="5123" width="5" style="310" customWidth="1"/>
    <col min="5124" max="5132" width="4.42578125" style="310" customWidth="1"/>
    <col min="5133" max="5133" width="6.5703125" style="310" customWidth="1"/>
    <col min="5134" max="5134" width="30.42578125" style="310" customWidth="1"/>
    <col min="5135" max="5376" width="9.140625" style="310"/>
    <col min="5377" max="5377" width="16.28515625" style="310" customWidth="1"/>
    <col min="5378" max="5379" width="5" style="310" customWidth="1"/>
    <col min="5380" max="5388" width="4.42578125" style="310" customWidth="1"/>
    <col min="5389" max="5389" width="6.5703125" style="310" customWidth="1"/>
    <col min="5390" max="5390" width="30.42578125" style="310" customWidth="1"/>
    <col min="5391" max="5632" width="9.140625" style="310"/>
    <col min="5633" max="5633" width="16.28515625" style="310" customWidth="1"/>
    <col min="5634" max="5635" width="5" style="310" customWidth="1"/>
    <col min="5636" max="5644" width="4.42578125" style="310" customWidth="1"/>
    <col min="5645" max="5645" width="6.5703125" style="310" customWidth="1"/>
    <col min="5646" max="5646" width="30.42578125" style="310" customWidth="1"/>
    <col min="5647" max="5888" width="9.140625" style="310"/>
    <col min="5889" max="5889" width="16.28515625" style="310" customWidth="1"/>
    <col min="5890" max="5891" width="5" style="310" customWidth="1"/>
    <col min="5892" max="5900" width="4.42578125" style="310" customWidth="1"/>
    <col min="5901" max="5901" width="6.5703125" style="310" customWidth="1"/>
    <col min="5902" max="5902" width="30.42578125" style="310" customWidth="1"/>
    <col min="5903" max="6144" width="9.140625" style="310"/>
    <col min="6145" max="6145" width="16.28515625" style="310" customWidth="1"/>
    <col min="6146" max="6147" width="5" style="310" customWidth="1"/>
    <col min="6148" max="6156" width="4.42578125" style="310" customWidth="1"/>
    <col min="6157" max="6157" width="6.5703125" style="310" customWidth="1"/>
    <col min="6158" max="6158" width="30.42578125" style="310" customWidth="1"/>
    <col min="6159" max="6400" width="9.140625" style="310"/>
    <col min="6401" max="6401" width="16.28515625" style="310" customWidth="1"/>
    <col min="6402" max="6403" width="5" style="310" customWidth="1"/>
    <col min="6404" max="6412" width="4.42578125" style="310" customWidth="1"/>
    <col min="6413" max="6413" width="6.5703125" style="310" customWidth="1"/>
    <col min="6414" max="6414" width="30.42578125" style="310" customWidth="1"/>
    <col min="6415" max="6656" width="9.140625" style="310"/>
    <col min="6657" max="6657" width="16.28515625" style="310" customWidth="1"/>
    <col min="6658" max="6659" width="5" style="310" customWidth="1"/>
    <col min="6660" max="6668" width="4.42578125" style="310" customWidth="1"/>
    <col min="6669" max="6669" width="6.5703125" style="310" customWidth="1"/>
    <col min="6670" max="6670" width="30.42578125" style="310" customWidth="1"/>
    <col min="6671" max="6912" width="9.140625" style="310"/>
    <col min="6913" max="6913" width="16.28515625" style="310" customWidth="1"/>
    <col min="6914" max="6915" width="5" style="310" customWidth="1"/>
    <col min="6916" max="6924" width="4.42578125" style="310" customWidth="1"/>
    <col min="6925" max="6925" width="6.5703125" style="310" customWidth="1"/>
    <col min="6926" max="6926" width="30.42578125" style="310" customWidth="1"/>
    <col min="6927" max="7168" width="9.140625" style="310"/>
    <col min="7169" max="7169" width="16.28515625" style="310" customWidth="1"/>
    <col min="7170" max="7171" width="5" style="310" customWidth="1"/>
    <col min="7172" max="7180" width="4.42578125" style="310" customWidth="1"/>
    <col min="7181" max="7181" width="6.5703125" style="310" customWidth="1"/>
    <col min="7182" max="7182" width="30.42578125" style="310" customWidth="1"/>
    <col min="7183" max="7424" width="9.140625" style="310"/>
    <col min="7425" max="7425" width="16.28515625" style="310" customWidth="1"/>
    <col min="7426" max="7427" width="5" style="310" customWidth="1"/>
    <col min="7428" max="7436" width="4.42578125" style="310" customWidth="1"/>
    <col min="7437" max="7437" width="6.5703125" style="310" customWidth="1"/>
    <col min="7438" max="7438" width="30.42578125" style="310" customWidth="1"/>
    <col min="7439" max="7680" width="9.140625" style="310"/>
    <col min="7681" max="7681" width="16.28515625" style="310" customWidth="1"/>
    <col min="7682" max="7683" width="5" style="310" customWidth="1"/>
    <col min="7684" max="7692" width="4.42578125" style="310" customWidth="1"/>
    <col min="7693" max="7693" width="6.5703125" style="310" customWidth="1"/>
    <col min="7694" max="7694" width="30.42578125" style="310" customWidth="1"/>
    <col min="7695" max="7936" width="9.140625" style="310"/>
    <col min="7937" max="7937" width="16.28515625" style="310" customWidth="1"/>
    <col min="7938" max="7939" width="5" style="310" customWidth="1"/>
    <col min="7940" max="7948" width="4.42578125" style="310" customWidth="1"/>
    <col min="7949" max="7949" width="6.5703125" style="310" customWidth="1"/>
    <col min="7950" max="7950" width="30.42578125" style="310" customWidth="1"/>
    <col min="7951" max="8192" width="9.140625" style="310"/>
    <col min="8193" max="8193" width="16.28515625" style="310" customWidth="1"/>
    <col min="8194" max="8195" width="5" style="310" customWidth="1"/>
    <col min="8196" max="8204" width="4.42578125" style="310" customWidth="1"/>
    <col min="8205" max="8205" width="6.5703125" style="310" customWidth="1"/>
    <col min="8206" max="8206" width="30.42578125" style="310" customWidth="1"/>
    <col min="8207" max="8448" width="9.140625" style="310"/>
    <col min="8449" max="8449" width="16.28515625" style="310" customWidth="1"/>
    <col min="8450" max="8451" width="5" style="310" customWidth="1"/>
    <col min="8452" max="8460" width="4.42578125" style="310" customWidth="1"/>
    <col min="8461" max="8461" width="6.5703125" style="310" customWidth="1"/>
    <col min="8462" max="8462" width="30.42578125" style="310" customWidth="1"/>
    <col min="8463" max="8704" width="9.140625" style="310"/>
    <col min="8705" max="8705" width="16.28515625" style="310" customWidth="1"/>
    <col min="8706" max="8707" width="5" style="310" customWidth="1"/>
    <col min="8708" max="8716" width="4.42578125" style="310" customWidth="1"/>
    <col min="8717" max="8717" width="6.5703125" style="310" customWidth="1"/>
    <col min="8718" max="8718" width="30.42578125" style="310" customWidth="1"/>
    <col min="8719" max="8960" width="9.140625" style="310"/>
    <col min="8961" max="8961" width="16.28515625" style="310" customWidth="1"/>
    <col min="8962" max="8963" width="5" style="310" customWidth="1"/>
    <col min="8964" max="8972" width="4.42578125" style="310" customWidth="1"/>
    <col min="8973" max="8973" width="6.5703125" style="310" customWidth="1"/>
    <col min="8974" max="8974" width="30.42578125" style="310" customWidth="1"/>
    <col min="8975" max="9216" width="9.140625" style="310"/>
    <col min="9217" max="9217" width="16.28515625" style="310" customWidth="1"/>
    <col min="9218" max="9219" width="5" style="310" customWidth="1"/>
    <col min="9220" max="9228" width="4.42578125" style="310" customWidth="1"/>
    <col min="9229" max="9229" width="6.5703125" style="310" customWidth="1"/>
    <col min="9230" max="9230" width="30.42578125" style="310" customWidth="1"/>
    <col min="9231" max="9472" width="9.140625" style="310"/>
    <col min="9473" max="9473" width="16.28515625" style="310" customWidth="1"/>
    <col min="9474" max="9475" width="5" style="310" customWidth="1"/>
    <col min="9476" max="9484" width="4.42578125" style="310" customWidth="1"/>
    <col min="9485" max="9485" width="6.5703125" style="310" customWidth="1"/>
    <col min="9486" max="9486" width="30.42578125" style="310" customWidth="1"/>
    <col min="9487" max="9728" width="9.140625" style="310"/>
    <col min="9729" max="9729" width="16.28515625" style="310" customWidth="1"/>
    <col min="9730" max="9731" width="5" style="310" customWidth="1"/>
    <col min="9732" max="9740" width="4.42578125" style="310" customWidth="1"/>
    <col min="9741" max="9741" width="6.5703125" style="310" customWidth="1"/>
    <col min="9742" max="9742" width="30.42578125" style="310" customWidth="1"/>
    <col min="9743" max="9984" width="9.140625" style="310"/>
    <col min="9985" max="9985" width="16.28515625" style="310" customWidth="1"/>
    <col min="9986" max="9987" width="5" style="310" customWidth="1"/>
    <col min="9988" max="9996" width="4.42578125" style="310" customWidth="1"/>
    <col min="9997" max="9997" width="6.5703125" style="310" customWidth="1"/>
    <col min="9998" max="9998" width="30.42578125" style="310" customWidth="1"/>
    <col min="9999" max="10240" width="9.140625" style="310"/>
    <col min="10241" max="10241" width="16.28515625" style="310" customWidth="1"/>
    <col min="10242" max="10243" width="5" style="310" customWidth="1"/>
    <col min="10244" max="10252" width="4.42578125" style="310" customWidth="1"/>
    <col min="10253" max="10253" width="6.5703125" style="310" customWidth="1"/>
    <col min="10254" max="10254" width="30.42578125" style="310" customWidth="1"/>
    <col min="10255" max="10496" width="9.140625" style="310"/>
    <col min="10497" max="10497" width="16.28515625" style="310" customWidth="1"/>
    <col min="10498" max="10499" width="5" style="310" customWidth="1"/>
    <col min="10500" max="10508" width="4.42578125" style="310" customWidth="1"/>
    <col min="10509" max="10509" width="6.5703125" style="310" customWidth="1"/>
    <col min="10510" max="10510" width="30.42578125" style="310" customWidth="1"/>
    <col min="10511" max="10752" width="9.140625" style="310"/>
    <col min="10753" max="10753" width="16.28515625" style="310" customWidth="1"/>
    <col min="10754" max="10755" width="5" style="310" customWidth="1"/>
    <col min="10756" max="10764" width="4.42578125" style="310" customWidth="1"/>
    <col min="10765" max="10765" width="6.5703125" style="310" customWidth="1"/>
    <col min="10766" max="10766" width="30.42578125" style="310" customWidth="1"/>
    <col min="10767" max="11008" width="9.140625" style="310"/>
    <col min="11009" max="11009" width="16.28515625" style="310" customWidth="1"/>
    <col min="11010" max="11011" width="5" style="310" customWidth="1"/>
    <col min="11012" max="11020" width="4.42578125" style="310" customWidth="1"/>
    <col min="11021" max="11021" width="6.5703125" style="310" customWidth="1"/>
    <col min="11022" max="11022" width="30.42578125" style="310" customWidth="1"/>
    <col min="11023" max="11264" width="9.140625" style="310"/>
    <col min="11265" max="11265" width="16.28515625" style="310" customWidth="1"/>
    <col min="11266" max="11267" width="5" style="310" customWidth="1"/>
    <col min="11268" max="11276" width="4.42578125" style="310" customWidth="1"/>
    <col min="11277" max="11277" width="6.5703125" style="310" customWidth="1"/>
    <col min="11278" max="11278" width="30.42578125" style="310" customWidth="1"/>
    <col min="11279" max="11520" width="9.140625" style="310"/>
    <col min="11521" max="11521" width="16.28515625" style="310" customWidth="1"/>
    <col min="11522" max="11523" width="5" style="310" customWidth="1"/>
    <col min="11524" max="11532" width="4.42578125" style="310" customWidth="1"/>
    <col min="11533" max="11533" width="6.5703125" style="310" customWidth="1"/>
    <col min="11534" max="11534" width="30.42578125" style="310" customWidth="1"/>
    <col min="11535" max="11776" width="9.140625" style="310"/>
    <col min="11777" max="11777" width="16.28515625" style="310" customWidth="1"/>
    <col min="11778" max="11779" width="5" style="310" customWidth="1"/>
    <col min="11780" max="11788" width="4.42578125" style="310" customWidth="1"/>
    <col min="11789" max="11789" width="6.5703125" style="310" customWidth="1"/>
    <col min="11790" max="11790" width="30.42578125" style="310" customWidth="1"/>
    <col min="11791" max="12032" width="9.140625" style="310"/>
    <col min="12033" max="12033" width="16.28515625" style="310" customWidth="1"/>
    <col min="12034" max="12035" width="5" style="310" customWidth="1"/>
    <col min="12036" max="12044" width="4.42578125" style="310" customWidth="1"/>
    <col min="12045" max="12045" width="6.5703125" style="310" customWidth="1"/>
    <col min="12046" max="12046" width="30.42578125" style="310" customWidth="1"/>
    <col min="12047" max="12288" width="9.140625" style="310"/>
    <col min="12289" max="12289" width="16.28515625" style="310" customWidth="1"/>
    <col min="12290" max="12291" width="5" style="310" customWidth="1"/>
    <col min="12292" max="12300" width="4.42578125" style="310" customWidth="1"/>
    <col min="12301" max="12301" width="6.5703125" style="310" customWidth="1"/>
    <col min="12302" max="12302" width="30.42578125" style="310" customWidth="1"/>
    <col min="12303" max="12544" width="9.140625" style="310"/>
    <col min="12545" max="12545" width="16.28515625" style="310" customWidth="1"/>
    <col min="12546" max="12547" width="5" style="310" customWidth="1"/>
    <col min="12548" max="12556" width="4.42578125" style="310" customWidth="1"/>
    <col min="12557" max="12557" width="6.5703125" style="310" customWidth="1"/>
    <col min="12558" max="12558" width="30.42578125" style="310" customWidth="1"/>
    <col min="12559" max="12800" width="9.140625" style="310"/>
    <col min="12801" max="12801" width="16.28515625" style="310" customWidth="1"/>
    <col min="12802" max="12803" width="5" style="310" customWidth="1"/>
    <col min="12804" max="12812" width="4.42578125" style="310" customWidth="1"/>
    <col min="12813" max="12813" width="6.5703125" style="310" customWidth="1"/>
    <col min="12814" max="12814" width="30.42578125" style="310" customWidth="1"/>
    <col min="12815" max="13056" width="9.140625" style="310"/>
    <col min="13057" max="13057" width="16.28515625" style="310" customWidth="1"/>
    <col min="13058" max="13059" width="5" style="310" customWidth="1"/>
    <col min="13060" max="13068" width="4.42578125" style="310" customWidth="1"/>
    <col min="13069" max="13069" width="6.5703125" style="310" customWidth="1"/>
    <col min="13070" max="13070" width="30.42578125" style="310" customWidth="1"/>
    <col min="13071" max="13312" width="9.140625" style="310"/>
    <col min="13313" max="13313" width="16.28515625" style="310" customWidth="1"/>
    <col min="13314" max="13315" width="5" style="310" customWidth="1"/>
    <col min="13316" max="13324" width="4.42578125" style="310" customWidth="1"/>
    <col min="13325" max="13325" width="6.5703125" style="310" customWidth="1"/>
    <col min="13326" max="13326" width="30.42578125" style="310" customWidth="1"/>
    <col min="13327" max="13568" width="9.140625" style="310"/>
    <col min="13569" max="13569" width="16.28515625" style="310" customWidth="1"/>
    <col min="13570" max="13571" width="5" style="310" customWidth="1"/>
    <col min="13572" max="13580" width="4.42578125" style="310" customWidth="1"/>
    <col min="13581" max="13581" width="6.5703125" style="310" customWidth="1"/>
    <col min="13582" max="13582" width="30.42578125" style="310" customWidth="1"/>
    <col min="13583" max="13824" width="9.140625" style="310"/>
    <col min="13825" max="13825" width="16.28515625" style="310" customWidth="1"/>
    <col min="13826" max="13827" width="5" style="310" customWidth="1"/>
    <col min="13828" max="13836" width="4.42578125" style="310" customWidth="1"/>
    <col min="13837" max="13837" width="6.5703125" style="310" customWidth="1"/>
    <col min="13838" max="13838" width="30.42578125" style="310" customWidth="1"/>
    <col min="13839" max="14080" width="9.140625" style="310"/>
    <col min="14081" max="14081" width="16.28515625" style="310" customWidth="1"/>
    <col min="14082" max="14083" width="5" style="310" customWidth="1"/>
    <col min="14084" max="14092" width="4.42578125" style="310" customWidth="1"/>
    <col min="14093" max="14093" width="6.5703125" style="310" customWidth="1"/>
    <col min="14094" max="14094" width="30.42578125" style="310" customWidth="1"/>
    <col min="14095" max="14336" width="9.140625" style="310"/>
    <col min="14337" max="14337" width="16.28515625" style="310" customWidth="1"/>
    <col min="14338" max="14339" width="5" style="310" customWidth="1"/>
    <col min="14340" max="14348" width="4.42578125" style="310" customWidth="1"/>
    <col min="14349" max="14349" width="6.5703125" style="310" customWidth="1"/>
    <col min="14350" max="14350" width="30.42578125" style="310" customWidth="1"/>
    <col min="14351" max="14592" width="9.140625" style="310"/>
    <col min="14593" max="14593" width="16.28515625" style="310" customWidth="1"/>
    <col min="14594" max="14595" width="5" style="310" customWidth="1"/>
    <col min="14596" max="14604" width="4.42578125" style="310" customWidth="1"/>
    <col min="14605" max="14605" width="6.5703125" style="310" customWidth="1"/>
    <col min="14606" max="14606" width="30.42578125" style="310" customWidth="1"/>
    <col min="14607" max="14848" width="9.140625" style="310"/>
    <col min="14849" max="14849" width="16.28515625" style="310" customWidth="1"/>
    <col min="14850" max="14851" width="5" style="310" customWidth="1"/>
    <col min="14852" max="14860" width="4.42578125" style="310" customWidth="1"/>
    <col min="14861" max="14861" width="6.5703125" style="310" customWidth="1"/>
    <col min="14862" max="14862" width="30.42578125" style="310" customWidth="1"/>
    <col min="14863" max="15104" width="9.140625" style="310"/>
    <col min="15105" max="15105" width="16.28515625" style="310" customWidth="1"/>
    <col min="15106" max="15107" width="5" style="310" customWidth="1"/>
    <col min="15108" max="15116" width="4.42578125" style="310" customWidth="1"/>
    <col min="15117" max="15117" width="6.5703125" style="310" customWidth="1"/>
    <col min="15118" max="15118" width="30.42578125" style="310" customWidth="1"/>
    <col min="15119" max="15360" width="9.140625" style="310"/>
    <col min="15361" max="15361" width="16.28515625" style="310" customWidth="1"/>
    <col min="15362" max="15363" width="5" style="310" customWidth="1"/>
    <col min="15364" max="15372" width="4.42578125" style="310" customWidth="1"/>
    <col min="15373" max="15373" width="6.5703125" style="310" customWidth="1"/>
    <col min="15374" max="15374" width="30.42578125" style="310" customWidth="1"/>
    <col min="15375" max="15616" width="9.140625" style="310"/>
    <col min="15617" max="15617" width="16.28515625" style="310" customWidth="1"/>
    <col min="15618" max="15619" width="5" style="310" customWidth="1"/>
    <col min="15620" max="15628" width="4.42578125" style="310" customWidth="1"/>
    <col min="15629" max="15629" width="6.5703125" style="310" customWidth="1"/>
    <col min="15630" max="15630" width="30.42578125" style="310" customWidth="1"/>
    <col min="15631" max="15872" width="9.140625" style="310"/>
    <col min="15873" max="15873" width="16.28515625" style="310" customWidth="1"/>
    <col min="15874" max="15875" width="5" style="310" customWidth="1"/>
    <col min="15876" max="15884" width="4.42578125" style="310" customWidth="1"/>
    <col min="15885" max="15885" width="6.5703125" style="310" customWidth="1"/>
    <col min="15886" max="15886" width="30.42578125" style="310" customWidth="1"/>
    <col min="15887" max="16128" width="9.140625" style="310"/>
    <col min="16129" max="16129" width="16.28515625" style="310" customWidth="1"/>
    <col min="16130" max="16131" width="5" style="310" customWidth="1"/>
    <col min="16132" max="16140" width="4.42578125" style="310" customWidth="1"/>
    <col min="16141" max="16141" width="6.5703125" style="310" customWidth="1"/>
    <col min="16142" max="16142" width="30.42578125" style="310" customWidth="1"/>
    <col min="16143" max="16384" width="9.140625" style="310"/>
  </cols>
  <sheetData>
    <row r="1" spans="1:17" ht="14.25">
      <c r="A1" s="824" t="s">
        <v>412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</row>
    <row r="2" spans="1:17">
      <c r="A2" s="89"/>
      <c r="B2" s="89"/>
      <c r="C2" s="89"/>
      <c r="D2" s="89"/>
      <c r="E2" s="825" t="s">
        <v>64</v>
      </c>
      <c r="F2" s="825"/>
      <c r="G2" s="825"/>
      <c r="H2" s="825"/>
      <c r="I2" s="825"/>
      <c r="J2" s="825"/>
      <c r="K2" s="825"/>
      <c r="L2" s="825"/>
      <c r="M2" s="825"/>
    </row>
    <row r="3" spans="1:17" ht="21">
      <c r="A3" s="311" t="s">
        <v>413</v>
      </c>
      <c r="B3" s="312" t="s">
        <v>414</v>
      </c>
      <c r="C3" s="312" t="s">
        <v>415</v>
      </c>
      <c r="D3" s="312" t="s">
        <v>416</v>
      </c>
      <c r="E3" s="312" t="s">
        <v>417</v>
      </c>
      <c r="F3" s="312" t="s">
        <v>418</v>
      </c>
      <c r="G3" s="312" t="s">
        <v>419</v>
      </c>
      <c r="H3" s="312" t="s">
        <v>420</v>
      </c>
      <c r="I3" s="312" t="s">
        <v>421</v>
      </c>
      <c r="J3" s="312" t="s">
        <v>422</v>
      </c>
      <c r="K3" s="312" t="s">
        <v>423</v>
      </c>
      <c r="L3" s="312" t="s">
        <v>424</v>
      </c>
      <c r="M3" s="154" t="s">
        <v>425</v>
      </c>
    </row>
    <row r="4" spans="1:17" ht="24">
      <c r="A4" s="313" t="s">
        <v>426</v>
      </c>
      <c r="B4" s="314">
        <v>19</v>
      </c>
      <c r="C4" s="314">
        <v>19</v>
      </c>
      <c r="D4" s="314">
        <v>19</v>
      </c>
      <c r="E4" s="314">
        <v>19</v>
      </c>
      <c r="F4" s="314">
        <v>19</v>
      </c>
      <c r="G4" s="314">
        <v>18</v>
      </c>
      <c r="H4" s="314">
        <v>18</v>
      </c>
      <c r="I4" s="314">
        <v>18</v>
      </c>
      <c r="J4" s="314">
        <v>18</v>
      </c>
      <c r="K4" s="314">
        <v>18</v>
      </c>
      <c r="L4" s="314">
        <v>18</v>
      </c>
      <c r="M4" s="315">
        <f>L4/K4*100</f>
        <v>100</v>
      </c>
    </row>
    <row r="5" spans="1:17" ht="24">
      <c r="A5" s="316" t="s">
        <v>427</v>
      </c>
      <c r="B5" s="317">
        <v>0</v>
      </c>
      <c r="C5" s="317">
        <v>0</v>
      </c>
      <c r="D5" s="317">
        <v>0</v>
      </c>
      <c r="E5" s="317">
        <v>0</v>
      </c>
      <c r="F5" s="317">
        <v>0</v>
      </c>
      <c r="G5" s="317">
        <v>0</v>
      </c>
      <c r="H5" s="317">
        <v>0</v>
      </c>
      <c r="I5" s="317">
        <v>0</v>
      </c>
      <c r="J5" s="317">
        <v>0</v>
      </c>
      <c r="K5" s="317">
        <v>0</v>
      </c>
      <c r="L5" s="317">
        <v>0</v>
      </c>
      <c r="M5" s="318">
        <v>0</v>
      </c>
      <c r="O5" s="319"/>
    </row>
    <row r="6" spans="1:17">
      <c r="A6" s="316" t="s">
        <v>428</v>
      </c>
      <c r="B6" s="317">
        <v>12</v>
      </c>
      <c r="C6" s="317">
        <v>12</v>
      </c>
      <c r="D6" s="317">
        <v>12</v>
      </c>
      <c r="E6" s="317">
        <v>12</v>
      </c>
      <c r="F6" s="317">
        <v>12</v>
      </c>
      <c r="G6" s="317">
        <v>12</v>
      </c>
      <c r="H6" s="317">
        <v>12</v>
      </c>
      <c r="I6" s="317">
        <v>12</v>
      </c>
      <c r="J6" s="317">
        <v>12</v>
      </c>
      <c r="K6" s="317">
        <v>12</v>
      </c>
      <c r="L6" s="317">
        <v>12</v>
      </c>
      <c r="M6" s="318">
        <f t="shared" ref="M6:M16" si="0">L6/K6*100</f>
        <v>100</v>
      </c>
    </row>
    <row r="7" spans="1:17" ht="24">
      <c r="A7" s="316" t="s">
        <v>429</v>
      </c>
      <c r="B7" s="317">
        <v>7</v>
      </c>
      <c r="C7" s="317">
        <v>7</v>
      </c>
      <c r="D7" s="317">
        <v>7</v>
      </c>
      <c r="E7" s="317">
        <v>7</v>
      </c>
      <c r="F7" s="317">
        <v>7</v>
      </c>
      <c r="G7" s="317">
        <v>6</v>
      </c>
      <c r="H7" s="317">
        <v>6</v>
      </c>
      <c r="I7" s="317">
        <v>6</v>
      </c>
      <c r="J7" s="317">
        <v>6</v>
      </c>
      <c r="K7" s="317">
        <v>6</v>
      </c>
      <c r="L7" s="317">
        <v>6</v>
      </c>
      <c r="M7" s="318">
        <f t="shared" si="0"/>
        <v>100</v>
      </c>
      <c r="Q7" s="320"/>
    </row>
    <row r="8" spans="1:17" ht="24">
      <c r="A8" s="316" t="s">
        <v>396</v>
      </c>
      <c r="B8" s="317">
        <v>10109</v>
      </c>
      <c r="C8" s="317">
        <v>10332</v>
      </c>
      <c r="D8" s="317">
        <v>9893</v>
      </c>
      <c r="E8" s="317">
        <v>9484</v>
      </c>
      <c r="F8" s="317">
        <v>9237</v>
      </c>
      <c r="G8" s="317">
        <v>8900</v>
      </c>
      <c r="H8" s="317">
        <v>8427</v>
      </c>
      <c r="I8" s="317">
        <v>8143</v>
      </c>
      <c r="J8" s="317">
        <v>7741</v>
      </c>
      <c r="K8" s="317">
        <v>7561</v>
      </c>
      <c r="L8" s="317">
        <v>7603</v>
      </c>
      <c r="M8" s="318">
        <f t="shared" si="0"/>
        <v>100.55548207909007</v>
      </c>
    </row>
    <row r="9" spans="1:17">
      <c r="A9" s="321" t="s">
        <v>430</v>
      </c>
      <c r="B9" s="317">
        <v>5243</v>
      </c>
      <c r="C9" s="317">
        <v>5290</v>
      </c>
      <c r="D9" s="317">
        <v>5048</v>
      </c>
      <c r="E9" s="317">
        <v>4811</v>
      </c>
      <c r="F9" s="317">
        <v>4709</v>
      </c>
      <c r="G9" s="317">
        <v>4472</v>
      </c>
      <c r="H9" s="317">
        <v>4234</v>
      </c>
      <c r="I9" s="317">
        <v>4104</v>
      </c>
      <c r="J9" s="317">
        <v>3919</v>
      </c>
      <c r="K9" s="317">
        <v>3768</v>
      </c>
      <c r="L9" s="317">
        <v>3801</v>
      </c>
      <c r="M9" s="318">
        <f t="shared" si="0"/>
        <v>100.87579617834395</v>
      </c>
    </row>
    <row r="10" spans="1:17" ht="15">
      <c r="A10" s="321" t="s">
        <v>398</v>
      </c>
      <c r="B10" s="317">
        <v>372</v>
      </c>
      <c r="C10" s="317">
        <v>382</v>
      </c>
      <c r="D10" s="317">
        <v>405</v>
      </c>
      <c r="E10" s="317">
        <v>437</v>
      </c>
      <c r="F10" s="317">
        <v>475</v>
      </c>
      <c r="G10" s="317">
        <v>486</v>
      </c>
      <c r="H10" s="317">
        <v>498</v>
      </c>
      <c r="I10" s="317">
        <v>486</v>
      </c>
      <c r="J10" s="317">
        <v>484</v>
      </c>
      <c r="K10" s="317">
        <v>482</v>
      </c>
      <c r="L10" s="317">
        <v>486</v>
      </c>
      <c r="M10" s="318">
        <f t="shared" si="0"/>
        <v>100.8298755186722</v>
      </c>
      <c r="N10"/>
    </row>
    <row r="11" spans="1:17" ht="24">
      <c r="A11" s="321" t="s">
        <v>431</v>
      </c>
      <c r="B11" s="317">
        <v>249</v>
      </c>
      <c r="C11" s="317">
        <v>355</v>
      </c>
      <c r="D11" s="317">
        <v>388</v>
      </c>
      <c r="E11" s="317">
        <v>400</v>
      </c>
      <c r="F11" s="317">
        <v>464</v>
      </c>
      <c r="G11" s="317">
        <v>472</v>
      </c>
      <c r="H11" s="317">
        <v>480</v>
      </c>
      <c r="I11" s="317">
        <v>475</v>
      </c>
      <c r="J11" s="317">
        <v>474</v>
      </c>
      <c r="K11" s="317">
        <v>474</v>
      </c>
      <c r="L11" s="317">
        <v>482</v>
      </c>
      <c r="M11" s="318">
        <f t="shared" si="0"/>
        <v>101.68776371308017</v>
      </c>
    </row>
    <row r="12" spans="1:17" ht="36">
      <c r="A12" s="316" t="s">
        <v>405</v>
      </c>
      <c r="B12" s="317">
        <v>1043</v>
      </c>
      <c r="C12" s="317">
        <v>1100</v>
      </c>
      <c r="D12" s="317">
        <v>1069</v>
      </c>
      <c r="E12" s="317">
        <v>1089</v>
      </c>
      <c r="F12" s="317">
        <v>980</v>
      </c>
      <c r="G12" s="317">
        <v>1088</v>
      </c>
      <c r="H12" s="317">
        <v>1009</v>
      </c>
      <c r="I12" s="317">
        <v>1001</v>
      </c>
      <c r="J12" s="317">
        <v>982</v>
      </c>
      <c r="K12" s="317">
        <v>923</v>
      </c>
      <c r="L12" s="317">
        <v>805</v>
      </c>
      <c r="M12" s="318">
        <f t="shared" si="0"/>
        <v>87.215601300108347</v>
      </c>
    </row>
    <row r="13" spans="1:17" ht="24">
      <c r="A13" s="316" t="s">
        <v>432</v>
      </c>
      <c r="B13" s="317">
        <v>20</v>
      </c>
      <c r="C13" s="317">
        <v>20</v>
      </c>
      <c r="D13" s="317">
        <v>20</v>
      </c>
      <c r="E13" s="317">
        <v>20</v>
      </c>
      <c r="F13" s="317">
        <v>20</v>
      </c>
      <c r="G13" s="317">
        <v>20</v>
      </c>
      <c r="H13" s="317">
        <v>20</v>
      </c>
      <c r="I13" s="317">
        <v>20</v>
      </c>
      <c r="J13" s="317">
        <v>20</v>
      </c>
      <c r="K13" s="317">
        <v>21</v>
      </c>
      <c r="L13" s="317">
        <v>22</v>
      </c>
      <c r="M13" s="318">
        <f t="shared" si="0"/>
        <v>104.76190476190477</v>
      </c>
    </row>
    <row r="14" spans="1:17" ht="24">
      <c r="A14" s="316" t="s">
        <v>433</v>
      </c>
      <c r="B14" s="317">
        <v>2549</v>
      </c>
      <c r="C14" s="317">
        <v>2210</v>
      </c>
      <c r="D14" s="317">
        <v>2025</v>
      </c>
      <c r="E14" s="317">
        <v>2207</v>
      </c>
      <c r="F14" s="317">
        <v>2135</v>
      </c>
      <c r="G14" s="317">
        <v>2097</v>
      </c>
      <c r="H14" s="317">
        <v>2330</v>
      </c>
      <c r="I14" s="317">
        <v>2479</v>
      </c>
      <c r="J14" s="317">
        <v>2717</v>
      </c>
      <c r="K14" s="317">
        <v>2660</v>
      </c>
      <c r="L14" s="317">
        <v>2981</v>
      </c>
      <c r="M14" s="318">
        <f t="shared" si="0"/>
        <v>112.06766917293234</v>
      </c>
      <c r="N14" s="319"/>
      <c r="O14" s="322"/>
    </row>
    <row r="15" spans="1:17" ht="24">
      <c r="A15" s="316" t="s">
        <v>434</v>
      </c>
      <c r="B15" s="317">
        <v>51.9</v>
      </c>
      <c r="C15" s="317">
        <v>30.7</v>
      </c>
      <c r="D15" s="317">
        <v>46.5</v>
      </c>
      <c r="E15" s="317">
        <v>52.1</v>
      </c>
      <c r="F15" s="317">
        <v>48.5</v>
      </c>
      <c r="G15" s="317">
        <v>54.8</v>
      </c>
      <c r="H15" s="317">
        <v>50.1</v>
      </c>
      <c r="I15" s="317">
        <v>66.7</v>
      </c>
      <c r="J15" s="317">
        <v>71.8</v>
      </c>
      <c r="K15" s="317">
        <v>72.3</v>
      </c>
      <c r="L15" s="317">
        <v>83.3</v>
      </c>
      <c r="M15" s="318">
        <f t="shared" si="0"/>
        <v>115.21438450899031</v>
      </c>
      <c r="N15" s="319"/>
      <c r="O15" s="322"/>
    </row>
    <row r="16" spans="1:17" ht="36">
      <c r="A16" s="321" t="s">
        <v>435</v>
      </c>
      <c r="B16" s="317">
        <v>12</v>
      </c>
      <c r="C16" s="317">
        <v>2</v>
      </c>
      <c r="D16" s="317">
        <v>12</v>
      </c>
      <c r="E16" s="317">
        <v>10</v>
      </c>
      <c r="F16" s="317">
        <v>10</v>
      </c>
      <c r="G16" s="317">
        <v>13</v>
      </c>
      <c r="H16" s="317">
        <v>9</v>
      </c>
      <c r="I16" s="317">
        <v>2</v>
      </c>
      <c r="J16" s="317">
        <v>3</v>
      </c>
      <c r="K16" s="317">
        <v>3</v>
      </c>
      <c r="L16" s="317">
        <v>5</v>
      </c>
      <c r="M16" s="318">
        <f t="shared" si="0"/>
        <v>166.66666666666669</v>
      </c>
    </row>
    <row r="17" spans="1:13" ht="24">
      <c r="A17" s="321" t="s">
        <v>402</v>
      </c>
      <c r="B17" s="317">
        <v>812</v>
      </c>
      <c r="C17" s="317">
        <v>643</v>
      </c>
      <c r="D17" s="317">
        <v>645</v>
      </c>
      <c r="E17" s="317">
        <v>611</v>
      </c>
      <c r="F17" s="317">
        <v>609</v>
      </c>
      <c r="G17" s="317">
        <v>418</v>
      </c>
      <c r="H17" s="317">
        <v>359</v>
      </c>
      <c r="I17" s="317">
        <v>494</v>
      </c>
      <c r="J17" s="317">
        <v>580</v>
      </c>
      <c r="K17" s="317">
        <v>479</v>
      </c>
      <c r="L17" s="317"/>
      <c r="M17" s="318">
        <f>K17/J17*100</f>
        <v>82.58620689655173</v>
      </c>
    </row>
    <row r="18" spans="1:13">
      <c r="A18" s="321" t="s">
        <v>436</v>
      </c>
      <c r="B18" s="317">
        <v>1084</v>
      </c>
      <c r="C18" s="317">
        <v>990</v>
      </c>
      <c r="D18" s="317">
        <v>981</v>
      </c>
      <c r="E18" s="317">
        <v>869</v>
      </c>
      <c r="F18" s="317">
        <v>821</v>
      </c>
      <c r="G18" s="317">
        <v>877</v>
      </c>
      <c r="H18" s="317">
        <v>1012</v>
      </c>
      <c r="I18" s="317">
        <v>1265</v>
      </c>
      <c r="J18" s="317">
        <v>806</v>
      </c>
      <c r="K18" s="317">
        <v>823</v>
      </c>
      <c r="L18" s="317"/>
      <c r="M18" s="318">
        <f>K18/J18*100</f>
        <v>102.10918114143921</v>
      </c>
    </row>
    <row r="19" spans="1:13">
      <c r="A19" s="323" t="s">
        <v>404</v>
      </c>
      <c r="B19" s="324">
        <v>1291</v>
      </c>
      <c r="C19" s="324">
        <v>1051</v>
      </c>
      <c r="D19" s="324">
        <v>1029</v>
      </c>
      <c r="E19" s="324">
        <v>1051</v>
      </c>
      <c r="F19" s="324">
        <v>1168</v>
      </c>
      <c r="G19" s="324">
        <v>882</v>
      </c>
      <c r="H19" s="324">
        <v>712</v>
      </c>
      <c r="I19" s="324">
        <v>708</v>
      </c>
      <c r="J19" s="324">
        <v>654</v>
      </c>
      <c r="K19" s="324">
        <v>825</v>
      </c>
      <c r="L19" s="324">
        <v>906</v>
      </c>
      <c r="M19" s="325">
        <f>L19/K19*100</f>
        <v>109.81818181818181</v>
      </c>
    </row>
  </sheetData>
  <mergeCells count="2">
    <mergeCell ref="A1:M1"/>
    <mergeCell ref="E2:M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H1" workbookViewId="0">
      <selection activeCell="R10" sqref="R10"/>
    </sheetView>
  </sheetViews>
  <sheetFormatPr defaultRowHeight="12"/>
  <cols>
    <col min="1" max="1" width="6.140625" style="326" hidden="1" customWidth="1"/>
    <col min="2" max="7" width="0" style="326" hidden="1" customWidth="1"/>
    <col min="8" max="8" width="0.42578125" style="326" customWidth="1"/>
    <col min="9" max="9" width="4.28515625" style="326" customWidth="1"/>
    <col min="10" max="10" width="3.28515625" style="326" customWidth="1"/>
    <col min="11" max="11" width="28.42578125" style="326" customWidth="1"/>
    <col min="12" max="12" width="0.140625" style="326" customWidth="1"/>
    <col min="13" max="13" width="8.42578125" style="328" customWidth="1"/>
    <col min="14" max="16" width="8.42578125" style="326" customWidth="1"/>
    <col min="17" max="256" width="9.140625" style="326"/>
    <col min="257" max="263" width="0" style="326" hidden="1" customWidth="1"/>
    <col min="264" max="264" width="0.42578125" style="326" customWidth="1"/>
    <col min="265" max="265" width="4.28515625" style="326" customWidth="1"/>
    <col min="266" max="266" width="3.28515625" style="326" customWidth="1"/>
    <col min="267" max="267" width="28.42578125" style="326" customWidth="1"/>
    <col min="268" max="268" width="0.140625" style="326" customWidth="1"/>
    <col min="269" max="272" width="8.42578125" style="326" customWidth="1"/>
    <col min="273" max="512" width="9.140625" style="326"/>
    <col min="513" max="519" width="0" style="326" hidden="1" customWidth="1"/>
    <col min="520" max="520" width="0.42578125" style="326" customWidth="1"/>
    <col min="521" max="521" width="4.28515625" style="326" customWidth="1"/>
    <col min="522" max="522" width="3.28515625" style="326" customWidth="1"/>
    <col min="523" max="523" width="28.42578125" style="326" customWidth="1"/>
    <col min="524" max="524" width="0.140625" style="326" customWidth="1"/>
    <col min="525" max="528" width="8.42578125" style="326" customWidth="1"/>
    <col min="529" max="768" width="9.140625" style="326"/>
    <col min="769" max="775" width="0" style="326" hidden="1" customWidth="1"/>
    <col min="776" max="776" width="0.42578125" style="326" customWidth="1"/>
    <col min="777" max="777" width="4.28515625" style="326" customWidth="1"/>
    <col min="778" max="778" width="3.28515625" style="326" customWidth="1"/>
    <col min="779" max="779" width="28.42578125" style="326" customWidth="1"/>
    <col min="780" max="780" width="0.140625" style="326" customWidth="1"/>
    <col min="781" max="784" width="8.42578125" style="326" customWidth="1"/>
    <col min="785" max="1024" width="9.140625" style="326"/>
    <col min="1025" max="1031" width="0" style="326" hidden="1" customWidth="1"/>
    <col min="1032" max="1032" width="0.42578125" style="326" customWidth="1"/>
    <col min="1033" max="1033" width="4.28515625" style="326" customWidth="1"/>
    <col min="1034" max="1034" width="3.28515625" style="326" customWidth="1"/>
    <col min="1035" max="1035" width="28.42578125" style="326" customWidth="1"/>
    <col min="1036" max="1036" width="0.140625" style="326" customWidth="1"/>
    <col min="1037" max="1040" width="8.42578125" style="326" customWidth="1"/>
    <col min="1041" max="1280" width="9.140625" style="326"/>
    <col min="1281" max="1287" width="0" style="326" hidden="1" customWidth="1"/>
    <col min="1288" max="1288" width="0.42578125" style="326" customWidth="1"/>
    <col min="1289" max="1289" width="4.28515625" style="326" customWidth="1"/>
    <col min="1290" max="1290" width="3.28515625" style="326" customWidth="1"/>
    <col min="1291" max="1291" width="28.42578125" style="326" customWidth="1"/>
    <col min="1292" max="1292" width="0.140625" style="326" customWidth="1"/>
    <col min="1293" max="1296" width="8.42578125" style="326" customWidth="1"/>
    <col min="1297" max="1536" width="9.140625" style="326"/>
    <col min="1537" max="1543" width="0" style="326" hidden="1" customWidth="1"/>
    <col min="1544" max="1544" width="0.42578125" style="326" customWidth="1"/>
    <col min="1545" max="1545" width="4.28515625" style="326" customWidth="1"/>
    <col min="1546" max="1546" width="3.28515625" style="326" customWidth="1"/>
    <col min="1547" max="1547" width="28.42578125" style="326" customWidth="1"/>
    <col min="1548" max="1548" width="0.140625" style="326" customWidth="1"/>
    <col min="1549" max="1552" width="8.42578125" style="326" customWidth="1"/>
    <col min="1553" max="1792" width="9.140625" style="326"/>
    <col min="1793" max="1799" width="0" style="326" hidden="1" customWidth="1"/>
    <col min="1800" max="1800" width="0.42578125" style="326" customWidth="1"/>
    <col min="1801" max="1801" width="4.28515625" style="326" customWidth="1"/>
    <col min="1802" max="1802" width="3.28515625" style="326" customWidth="1"/>
    <col min="1803" max="1803" width="28.42578125" style="326" customWidth="1"/>
    <col min="1804" max="1804" width="0.140625" style="326" customWidth="1"/>
    <col min="1805" max="1808" width="8.42578125" style="326" customWidth="1"/>
    <col min="1809" max="2048" width="9.140625" style="326"/>
    <col min="2049" max="2055" width="0" style="326" hidden="1" customWidth="1"/>
    <col min="2056" max="2056" width="0.42578125" style="326" customWidth="1"/>
    <col min="2057" max="2057" width="4.28515625" style="326" customWidth="1"/>
    <col min="2058" max="2058" width="3.28515625" style="326" customWidth="1"/>
    <col min="2059" max="2059" width="28.42578125" style="326" customWidth="1"/>
    <col min="2060" max="2060" width="0.140625" style="326" customWidth="1"/>
    <col min="2061" max="2064" width="8.42578125" style="326" customWidth="1"/>
    <col min="2065" max="2304" width="9.140625" style="326"/>
    <col min="2305" max="2311" width="0" style="326" hidden="1" customWidth="1"/>
    <col min="2312" max="2312" width="0.42578125" style="326" customWidth="1"/>
    <col min="2313" max="2313" width="4.28515625" style="326" customWidth="1"/>
    <col min="2314" max="2314" width="3.28515625" style="326" customWidth="1"/>
    <col min="2315" max="2315" width="28.42578125" style="326" customWidth="1"/>
    <col min="2316" max="2316" width="0.140625" style="326" customWidth="1"/>
    <col min="2317" max="2320" width="8.42578125" style="326" customWidth="1"/>
    <col min="2321" max="2560" width="9.140625" style="326"/>
    <col min="2561" max="2567" width="0" style="326" hidden="1" customWidth="1"/>
    <col min="2568" max="2568" width="0.42578125" style="326" customWidth="1"/>
    <col min="2569" max="2569" width="4.28515625" style="326" customWidth="1"/>
    <col min="2570" max="2570" width="3.28515625" style="326" customWidth="1"/>
    <col min="2571" max="2571" width="28.42578125" style="326" customWidth="1"/>
    <col min="2572" max="2572" width="0.140625" style="326" customWidth="1"/>
    <col min="2573" max="2576" width="8.42578125" style="326" customWidth="1"/>
    <col min="2577" max="2816" width="9.140625" style="326"/>
    <col min="2817" max="2823" width="0" style="326" hidden="1" customWidth="1"/>
    <col min="2824" max="2824" width="0.42578125" style="326" customWidth="1"/>
    <col min="2825" max="2825" width="4.28515625" style="326" customWidth="1"/>
    <col min="2826" max="2826" width="3.28515625" style="326" customWidth="1"/>
    <col min="2827" max="2827" width="28.42578125" style="326" customWidth="1"/>
    <col min="2828" max="2828" width="0.140625" style="326" customWidth="1"/>
    <col min="2829" max="2832" width="8.42578125" style="326" customWidth="1"/>
    <col min="2833" max="3072" width="9.140625" style="326"/>
    <col min="3073" max="3079" width="0" style="326" hidden="1" customWidth="1"/>
    <col min="3080" max="3080" width="0.42578125" style="326" customWidth="1"/>
    <col min="3081" max="3081" width="4.28515625" style="326" customWidth="1"/>
    <col min="3082" max="3082" width="3.28515625" style="326" customWidth="1"/>
    <col min="3083" max="3083" width="28.42578125" style="326" customWidth="1"/>
    <col min="3084" max="3084" width="0.140625" style="326" customWidth="1"/>
    <col min="3085" max="3088" width="8.42578125" style="326" customWidth="1"/>
    <col min="3089" max="3328" width="9.140625" style="326"/>
    <col min="3329" max="3335" width="0" style="326" hidden="1" customWidth="1"/>
    <col min="3336" max="3336" width="0.42578125" style="326" customWidth="1"/>
    <col min="3337" max="3337" width="4.28515625" style="326" customWidth="1"/>
    <col min="3338" max="3338" width="3.28515625" style="326" customWidth="1"/>
    <col min="3339" max="3339" width="28.42578125" style="326" customWidth="1"/>
    <col min="3340" max="3340" width="0.140625" style="326" customWidth="1"/>
    <col min="3341" max="3344" width="8.42578125" style="326" customWidth="1"/>
    <col min="3345" max="3584" width="9.140625" style="326"/>
    <col min="3585" max="3591" width="0" style="326" hidden="1" customWidth="1"/>
    <col min="3592" max="3592" width="0.42578125" style="326" customWidth="1"/>
    <col min="3593" max="3593" width="4.28515625" style="326" customWidth="1"/>
    <col min="3594" max="3594" width="3.28515625" style="326" customWidth="1"/>
    <col min="3595" max="3595" width="28.42578125" style="326" customWidth="1"/>
    <col min="3596" max="3596" width="0.140625" style="326" customWidth="1"/>
    <col min="3597" max="3600" width="8.42578125" style="326" customWidth="1"/>
    <col min="3601" max="3840" width="9.140625" style="326"/>
    <col min="3841" max="3847" width="0" style="326" hidden="1" customWidth="1"/>
    <col min="3848" max="3848" width="0.42578125" style="326" customWidth="1"/>
    <col min="3849" max="3849" width="4.28515625" style="326" customWidth="1"/>
    <col min="3850" max="3850" width="3.28515625" style="326" customWidth="1"/>
    <col min="3851" max="3851" width="28.42578125" style="326" customWidth="1"/>
    <col min="3852" max="3852" width="0.140625" style="326" customWidth="1"/>
    <col min="3853" max="3856" width="8.42578125" style="326" customWidth="1"/>
    <col min="3857" max="4096" width="9.140625" style="326"/>
    <col min="4097" max="4103" width="0" style="326" hidden="1" customWidth="1"/>
    <col min="4104" max="4104" width="0.42578125" style="326" customWidth="1"/>
    <col min="4105" max="4105" width="4.28515625" style="326" customWidth="1"/>
    <col min="4106" max="4106" width="3.28515625" style="326" customWidth="1"/>
    <col min="4107" max="4107" width="28.42578125" style="326" customWidth="1"/>
    <col min="4108" max="4108" width="0.140625" style="326" customWidth="1"/>
    <col min="4109" max="4112" width="8.42578125" style="326" customWidth="1"/>
    <col min="4113" max="4352" width="9.140625" style="326"/>
    <col min="4353" max="4359" width="0" style="326" hidden="1" customWidth="1"/>
    <col min="4360" max="4360" width="0.42578125" style="326" customWidth="1"/>
    <col min="4361" max="4361" width="4.28515625" style="326" customWidth="1"/>
    <col min="4362" max="4362" width="3.28515625" style="326" customWidth="1"/>
    <col min="4363" max="4363" width="28.42578125" style="326" customWidth="1"/>
    <col min="4364" max="4364" width="0.140625" style="326" customWidth="1"/>
    <col min="4365" max="4368" width="8.42578125" style="326" customWidth="1"/>
    <col min="4369" max="4608" width="9.140625" style="326"/>
    <col min="4609" max="4615" width="0" style="326" hidden="1" customWidth="1"/>
    <col min="4616" max="4616" width="0.42578125" style="326" customWidth="1"/>
    <col min="4617" max="4617" width="4.28515625" style="326" customWidth="1"/>
    <col min="4618" max="4618" width="3.28515625" style="326" customWidth="1"/>
    <col min="4619" max="4619" width="28.42578125" style="326" customWidth="1"/>
    <col min="4620" max="4620" width="0.140625" style="326" customWidth="1"/>
    <col min="4621" max="4624" width="8.42578125" style="326" customWidth="1"/>
    <col min="4625" max="4864" width="9.140625" style="326"/>
    <col min="4865" max="4871" width="0" style="326" hidden="1" customWidth="1"/>
    <col min="4872" max="4872" width="0.42578125" style="326" customWidth="1"/>
    <col min="4873" max="4873" width="4.28515625" style="326" customWidth="1"/>
    <col min="4874" max="4874" width="3.28515625" style="326" customWidth="1"/>
    <col min="4875" max="4875" width="28.42578125" style="326" customWidth="1"/>
    <col min="4876" max="4876" width="0.140625" style="326" customWidth="1"/>
    <col min="4877" max="4880" width="8.42578125" style="326" customWidth="1"/>
    <col min="4881" max="5120" width="9.140625" style="326"/>
    <col min="5121" max="5127" width="0" style="326" hidden="1" customWidth="1"/>
    <col min="5128" max="5128" width="0.42578125" style="326" customWidth="1"/>
    <col min="5129" max="5129" width="4.28515625" style="326" customWidth="1"/>
    <col min="5130" max="5130" width="3.28515625" style="326" customWidth="1"/>
    <col min="5131" max="5131" width="28.42578125" style="326" customWidth="1"/>
    <col min="5132" max="5132" width="0.140625" style="326" customWidth="1"/>
    <col min="5133" max="5136" width="8.42578125" style="326" customWidth="1"/>
    <col min="5137" max="5376" width="9.140625" style="326"/>
    <col min="5377" max="5383" width="0" style="326" hidden="1" customWidth="1"/>
    <col min="5384" max="5384" width="0.42578125" style="326" customWidth="1"/>
    <col min="5385" max="5385" width="4.28515625" style="326" customWidth="1"/>
    <col min="5386" max="5386" width="3.28515625" style="326" customWidth="1"/>
    <col min="5387" max="5387" width="28.42578125" style="326" customWidth="1"/>
    <col min="5388" max="5388" width="0.140625" style="326" customWidth="1"/>
    <col min="5389" max="5392" width="8.42578125" style="326" customWidth="1"/>
    <col min="5393" max="5632" width="9.140625" style="326"/>
    <col min="5633" max="5639" width="0" style="326" hidden="1" customWidth="1"/>
    <col min="5640" max="5640" width="0.42578125" style="326" customWidth="1"/>
    <col min="5641" max="5641" width="4.28515625" style="326" customWidth="1"/>
    <col min="5642" max="5642" width="3.28515625" style="326" customWidth="1"/>
    <col min="5643" max="5643" width="28.42578125" style="326" customWidth="1"/>
    <col min="5644" max="5644" width="0.140625" style="326" customWidth="1"/>
    <col min="5645" max="5648" width="8.42578125" style="326" customWidth="1"/>
    <col min="5649" max="5888" width="9.140625" style="326"/>
    <col min="5889" max="5895" width="0" style="326" hidden="1" customWidth="1"/>
    <col min="5896" max="5896" width="0.42578125" style="326" customWidth="1"/>
    <col min="5897" max="5897" width="4.28515625" style="326" customWidth="1"/>
    <col min="5898" max="5898" width="3.28515625" style="326" customWidth="1"/>
    <col min="5899" max="5899" width="28.42578125" style="326" customWidth="1"/>
    <col min="5900" max="5900" width="0.140625" style="326" customWidth="1"/>
    <col min="5901" max="5904" width="8.42578125" style="326" customWidth="1"/>
    <col min="5905" max="6144" width="9.140625" style="326"/>
    <col min="6145" max="6151" width="0" style="326" hidden="1" customWidth="1"/>
    <col min="6152" max="6152" width="0.42578125" style="326" customWidth="1"/>
    <col min="6153" max="6153" width="4.28515625" style="326" customWidth="1"/>
    <col min="6154" max="6154" width="3.28515625" style="326" customWidth="1"/>
    <col min="6155" max="6155" width="28.42578125" style="326" customWidth="1"/>
    <col min="6156" max="6156" width="0.140625" style="326" customWidth="1"/>
    <col min="6157" max="6160" width="8.42578125" style="326" customWidth="1"/>
    <col min="6161" max="6400" width="9.140625" style="326"/>
    <col min="6401" max="6407" width="0" style="326" hidden="1" customWidth="1"/>
    <col min="6408" max="6408" width="0.42578125" style="326" customWidth="1"/>
    <col min="6409" max="6409" width="4.28515625" style="326" customWidth="1"/>
    <col min="6410" max="6410" width="3.28515625" style="326" customWidth="1"/>
    <col min="6411" max="6411" width="28.42578125" style="326" customWidth="1"/>
    <col min="6412" max="6412" width="0.140625" style="326" customWidth="1"/>
    <col min="6413" max="6416" width="8.42578125" style="326" customWidth="1"/>
    <col min="6417" max="6656" width="9.140625" style="326"/>
    <col min="6657" max="6663" width="0" style="326" hidden="1" customWidth="1"/>
    <col min="6664" max="6664" width="0.42578125" style="326" customWidth="1"/>
    <col min="6665" max="6665" width="4.28515625" style="326" customWidth="1"/>
    <col min="6666" max="6666" width="3.28515625" style="326" customWidth="1"/>
    <col min="6667" max="6667" width="28.42578125" style="326" customWidth="1"/>
    <col min="6668" max="6668" width="0.140625" style="326" customWidth="1"/>
    <col min="6669" max="6672" width="8.42578125" style="326" customWidth="1"/>
    <col min="6673" max="6912" width="9.140625" style="326"/>
    <col min="6913" max="6919" width="0" style="326" hidden="1" customWidth="1"/>
    <col min="6920" max="6920" width="0.42578125" style="326" customWidth="1"/>
    <col min="6921" max="6921" width="4.28515625" style="326" customWidth="1"/>
    <col min="6922" max="6922" width="3.28515625" style="326" customWidth="1"/>
    <col min="6923" max="6923" width="28.42578125" style="326" customWidth="1"/>
    <col min="6924" max="6924" width="0.140625" style="326" customWidth="1"/>
    <col min="6925" max="6928" width="8.42578125" style="326" customWidth="1"/>
    <col min="6929" max="7168" width="9.140625" style="326"/>
    <col min="7169" max="7175" width="0" style="326" hidden="1" customWidth="1"/>
    <col min="7176" max="7176" width="0.42578125" style="326" customWidth="1"/>
    <col min="7177" max="7177" width="4.28515625" style="326" customWidth="1"/>
    <col min="7178" max="7178" width="3.28515625" style="326" customWidth="1"/>
    <col min="7179" max="7179" width="28.42578125" style="326" customWidth="1"/>
    <col min="7180" max="7180" width="0.140625" style="326" customWidth="1"/>
    <col min="7181" max="7184" width="8.42578125" style="326" customWidth="1"/>
    <col min="7185" max="7424" width="9.140625" style="326"/>
    <col min="7425" max="7431" width="0" style="326" hidden="1" customWidth="1"/>
    <col min="7432" max="7432" width="0.42578125" style="326" customWidth="1"/>
    <col min="7433" max="7433" width="4.28515625" style="326" customWidth="1"/>
    <col min="7434" max="7434" width="3.28515625" style="326" customWidth="1"/>
    <col min="7435" max="7435" width="28.42578125" style="326" customWidth="1"/>
    <col min="7436" max="7436" width="0.140625" style="326" customWidth="1"/>
    <col min="7437" max="7440" width="8.42578125" style="326" customWidth="1"/>
    <col min="7441" max="7680" width="9.140625" style="326"/>
    <col min="7681" max="7687" width="0" style="326" hidden="1" customWidth="1"/>
    <col min="7688" max="7688" width="0.42578125" style="326" customWidth="1"/>
    <col min="7689" max="7689" width="4.28515625" style="326" customWidth="1"/>
    <col min="7690" max="7690" width="3.28515625" style="326" customWidth="1"/>
    <col min="7691" max="7691" width="28.42578125" style="326" customWidth="1"/>
    <col min="7692" max="7692" width="0.140625" style="326" customWidth="1"/>
    <col min="7693" max="7696" width="8.42578125" style="326" customWidth="1"/>
    <col min="7697" max="7936" width="9.140625" style="326"/>
    <col min="7937" max="7943" width="0" style="326" hidden="1" customWidth="1"/>
    <col min="7944" max="7944" width="0.42578125" style="326" customWidth="1"/>
    <col min="7945" max="7945" width="4.28515625" style="326" customWidth="1"/>
    <col min="7946" max="7946" width="3.28515625" style="326" customWidth="1"/>
    <col min="7947" max="7947" width="28.42578125" style="326" customWidth="1"/>
    <col min="7948" max="7948" width="0.140625" style="326" customWidth="1"/>
    <col min="7949" max="7952" width="8.42578125" style="326" customWidth="1"/>
    <col min="7953" max="8192" width="9.140625" style="326"/>
    <col min="8193" max="8199" width="0" style="326" hidden="1" customWidth="1"/>
    <col min="8200" max="8200" width="0.42578125" style="326" customWidth="1"/>
    <col min="8201" max="8201" width="4.28515625" style="326" customWidth="1"/>
    <col min="8202" max="8202" width="3.28515625" style="326" customWidth="1"/>
    <col min="8203" max="8203" width="28.42578125" style="326" customWidth="1"/>
    <col min="8204" max="8204" width="0.140625" style="326" customWidth="1"/>
    <col min="8205" max="8208" width="8.42578125" style="326" customWidth="1"/>
    <col min="8209" max="8448" width="9.140625" style="326"/>
    <col min="8449" max="8455" width="0" style="326" hidden="1" customWidth="1"/>
    <col min="8456" max="8456" width="0.42578125" style="326" customWidth="1"/>
    <col min="8457" max="8457" width="4.28515625" style="326" customWidth="1"/>
    <col min="8458" max="8458" width="3.28515625" style="326" customWidth="1"/>
    <col min="8459" max="8459" width="28.42578125" style="326" customWidth="1"/>
    <col min="8460" max="8460" width="0.140625" style="326" customWidth="1"/>
    <col min="8461" max="8464" width="8.42578125" style="326" customWidth="1"/>
    <col min="8465" max="8704" width="9.140625" style="326"/>
    <col min="8705" max="8711" width="0" style="326" hidden="1" customWidth="1"/>
    <col min="8712" max="8712" width="0.42578125" style="326" customWidth="1"/>
    <col min="8713" max="8713" width="4.28515625" style="326" customWidth="1"/>
    <col min="8714" max="8714" width="3.28515625" style="326" customWidth="1"/>
    <col min="8715" max="8715" width="28.42578125" style="326" customWidth="1"/>
    <col min="8716" max="8716" width="0.140625" style="326" customWidth="1"/>
    <col min="8717" max="8720" width="8.42578125" style="326" customWidth="1"/>
    <col min="8721" max="8960" width="9.140625" style="326"/>
    <col min="8961" max="8967" width="0" style="326" hidden="1" customWidth="1"/>
    <col min="8968" max="8968" width="0.42578125" style="326" customWidth="1"/>
    <col min="8969" max="8969" width="4.28515625" style="326" customWidth="1"/>
    <col min="8970" max="8970" width="3.28515625" style="326" customWidth="1"/>
    <col min="8971" max="8971" width="28.42578125" style="326" customWidth="1"/>
    <col min="8972" max="8972" width="0.140625" style="326" customWidth="1"/>
    <col min="8973" max="8976" width="8.42578125" style="326" customWidth="1"/>
    <col min="8977" max="9216" width="9.140625" style="326"/>
    <col min="9217" max="9223" width="0" style="326" hidden="1" customWidth="1"/>
    <col min="9224" max="9224" width="0.42578125" style="326" customWidth="1"/>
    <col min="9225" max="9225" width="4.28515625" style="326" customWidth="1"/>
    <col min="9226" max="9226" width="3.28515625" style="326" customWidth="1"/>
    <col min="9227" max="9227" width="28.42578125" style="326" customWidth="1"/>
    <col min="9228" max="9228" width="0.140625" style="326" customWidth="1"/>
    <col min="9229" max="9232" width="8.42578125" style="326" customWidth="1"/>
    <col min="9233" max="9472" width="9.140625" style="326"/>
    <col min="9473" max="9479" width="0" style="326" hidden="1" customWidth="1"/>
    <col min="9480" max="9480" width="0.42578125" style="326" customWidth="1"/>
    <col min="9481" max="9481" width="4.28515625" style="326" customWidth="1"/>
    <col min="9482" max="9482" width="3.28515625" style="326" customWidth="1"/>
    <col min="9483" max="9483" width="28.42578125" style="326" customWidth="1"/>
    <col min="9484" max="9484" width="0.140625" style="326" customWidth="1"/>
    <col min="9485" max="9488" width="8.42578125" style="326" customWidth="1"/>
    <col min="9489" max="9728" width="9.140625" style="326"/>
    <col min="9729" max="9735" width="0" style="326" hidden="1" customWidth="1"/>
    <col min="9736" max="9736" width="0.42578125" style="326" customWidth="1"/>
    <col min="9737" max="9737" width="4.28515625" style="326" customWidth="1"/>
    <col min="9738" max="9738" width="3.28515625" style="326" customWidth="1"/>
    <col min="9739" max="9739" width="28.42578125" style="326" customWidth="1"/>
    <col min="9740" max="9740" width="0.140625" style="326" customWidth="1"/>
    <col min="9741" max="9744" width="8.42578125" style="326" customWidth="1"/>
    <col min="9745" max="9984" width="9.140625" style="326"/>
    <col min="9985" max="9991" width="0" style="326" hidden="1" customWidth="1"/>
    <col min="9992" max="9992" width="0.42578125" style="326" customWidth="1"/>
    <col min="9993" max="9993" width="4.28515625" style="326" customWidth="1"/>
    <col min="9994" max="9994" width="3.28515625" style="326" customWidth="1"/>
    <col min="9995" max="9995" width="28.42578125" style="326" customWidth="1"/>
    <col min="9996" max="9996" width="0.140625" style="326" customWidth="1"/>
    <col min="9997" max="10000" width="8.42578125" style="326" customWidth="1"/>
    <col min="10001" max="10240" width="9.140625" style="326"/>
    <col min="10241" max="10247" width="0" style="326" hidden="1" customWidth="1"/>
    <col min="10248" max="10248" width="0.42578125" style="326" customWidth="1"/>
    <col min="10249" max="10249" width="4.28515625" style="326" customWidth="1"/>
    <col min="10250" max="10250" width="3.28515625" style="326" customWidth="1"/>
    <col min="10251" max="10251" width="28.42578125" style="326" customWidth="1"/>
    <col min="10252" max="10252" width="0.140625" style="326" customWidth="1"/>
    <col min="10253" max="10256" width="8.42578125" style="326" customWidth="1"/>
    <col min="10257" max="10496" width="9.140625" style="326"/>
    <col min="10497" max="10503" width="0" style="326" hidden="1" customWidth="1"/>
    <col min="10504" max="10504" width="0.42578125" style="326" customWidth="1"/>
    <col min="10505" max="10505" width="4.28515625" style="326" customWidth="1"/>
    <col min="10506" max="10506" width="3.28515625" style="326" customWidth="1"/>
    <col min="10507" max="10507" width="28.42578125" style="326" customWidth="1"/>
    <col min="10508" max="10508" width="0.140625" style="326" customWidth="1"/>
    <col min="10509" max="10512" width="8.42578125" style="326" customWidth="1"/>
    <col min="10513" max="10752" width="9.140625" style="326"/>
    <col min="10753" max="10759" width="0" style="326" hidden="1" customWidth="1"/>
    <col min="10760" max="10760" width="0.42578125" style="326" customWidth="1"/>
    <col min="10761" max="10761" width="4.28515625" style="326" customWidth="1"/>
    <col min="10762" max="10762" width="3.28515625" style="326" customWidth="1"/>
    <col min="10763" max="10763" width="28.42578125" style="326" customWidth="1"/>
    <col min="10764" max="10764" width="0.140625" style="326" customWidth="1"/>
    <col min="10765" max="10768" width="8.42578125" style="326" customWidth="1"/>
    <col min="10769" max="11008" width="9.140625" style="326"/>
    <col min="11009" max="11015" width="0" style="326" hidden="1" customWidth="1"/>
    <col min="11016" max="11016" width="0.42578125" style="326" customWidth="1"/>
    <col min="11017" max="11017" width="4.28515625" style="326" customWidth="1"/>
    <col min="11018" max="11018" width="3.28515625" style="326" customWidth="1"/>
    <col min="11019" max="11019" width="28.42578125" style="326" customWidth="1"/>
    <col min="11020" max="11020" width="0.140625" style="326" customWidth="1"/>
    <col min="11021" max="11024" width="8.42578125" style="326" customWidth="1"/>
    <col min="11025" max="11264" width="9.140625" style="326"/>
    <col min="11265" max="11271" width="0" style="326" hidden="1" customWidth="1"/>
    <col min="11272" max="11272" width="0.42578125" style="326" customWidth="1"/>
    <col min="11273" max="11273" width="4.28515625" style="326" customWidth="1"/>
    <col min="11274" max="11274" width="3.28515625" style="326" customWidth="1"/>
    <col min="11275" max="11275" width="28.42578125" style="326" customWidth="1"/>
    <col min="11276" max="11276" width="0.140625" style="326" customWidth="1"/>
    <col min="11277" max="11280" width="8.42578125" style="326" customWidth="1"/>
    <col min="11281" max="11520" width="9.140625" style="326"/>
    <col min="11521" max="11527" width="0" style="326" hidden="1" customWidth="1"/>
    <col min="11528" max="11528" width="0.42578125" style="326" customWidth="1"/>
    <col min="11529" max="11529" width="4.28515625" style="326" customWidth="1"/>
    <col min="11530" max="11530" width="3.28515625" style="326" customWidth="1"/>
    <col min="11531" max="11531" width="28.42578125" style="326" customWidth="1"/>
    <col min="11532" max="11532" width="0.140625" style="326" customWidth="1"/>
    <col min="11533" max="11536" width="8.42578125" style="326" customWidth="1"/>
    <col min="11537" max="11776" width="9.140625" style="326"/>
    <col min="11777" max="11783" width="0" style="326" hidden="1" customWidth="1"/>
    <col min="11784" max="11784" width="0.42578125" style="326" customWidth="1"/>
    <col min="11785" max="11785" width="4.28515625" style="326" customWidth="1"/>
    <col min="11786" max="11786" width="3.28515625" style="326" customWidth="1"/>
    <col min="11787" max="11787" width="28.42578125" style="326" customWidth="1"/>
    <col min="11788" max="11788" width="0.140625" style="326" customWidth="1"/>
    <col min="11789" max="11792" width="8.42578125" style="326" customWidth="1"/>
    <col min="11793" max="12032" width="9.140625" style="326"/>
    <col min="12033" max="12039" width="0" style="326" hidden="1" customWidth="1"/>
    <col min="12040" max="12040" width="0.42578125" style="326" customWidth="1"/>
    <col min="12041" max="12041" width="4.28515625" style="326" customWidth="1"/>
    <col min="12042" max="12042" width="3.28515625" style="326" customWidth="1"/>
    <col min="12043" max="12043" width="28.42578125" style="326" customWidth="1"/>
    <col min="12044" max="12044" width="0.140625" style="326" customWidth="1"/>
    <col min="12045" max="12048" width="8.42578125" style="326" customWidth="1"/>
    <col min="12049" max="12288" width="9.140625" style="326"/>
    <col min="12289" max="12295" width="0" style="326" hidden="1" customWidth="1"/>
    <col min="12296" max="12296" width="0.42578125" style="326" customWidth="1"/>
    <col min="12297" max="12297" width="4.28515625" style="326" customWidth="1"/>
    <col min="12298" max="12298" width="3.28515625" style="326" customWidth="1"/>
    <col min="12299" max="12299" width="28.42578125" style="326" customWidth="1"/>
    <col min="12300" max="12300" width="0.140625" style="326" customWidth="1"/>
    <col min="12301" max="12304" width="8.42578125" style="326" customWidth="1"/>
    <col min="12305" max="12544" width="9.140625" style="326"/>
    <col min="12545" max="12551" width="0" style="326" hidden="1" customWidth="1"/>
    <col min="12552" max="12552" width="0.42578125" style="326" customWidth="1"/>
    <col min="12553" max="12553" width="4.28515625" style="326" customWidth="1"/>
    <col min="12554" max="12554" width="3.28515625" style="326" customWidth="1"/>
    <col min="12555" max="12555" width="28.42578125" style="326" customWidth="1"/>
    <col min="12556" max="12556" width="0.140625" style="326" customWidth="1"/>
    <col min="12557" max="12560" width="8.42578125" style="326" customWidth="1"/>
    <col min="12561" max="12800" width="9.140625" style="326"/>
    <col min="12801" max="12807" width="0" style="326" hidden="1" customWidth="1"/>
    <col min="12808" max="12808" width="0.42578125" style="326" customWidth="1"/>
    <col min="12809" max="12809" width="4.28515625" style="326" customWidth="1"/>
    <col min="12810" max="12810" width="3.28515625" style="326" customWidth="1"/>
    <col min="12811" max="12811" width="28.42578125" style="326" customWidth="1"/>
    <col min="12812" max="12812" width="0.140625" style="326" customWidth="1"/>
    <col min="12813" max="12816" width="8.42578125" style="326" customWidth="1"/>
    <col min="12817" max="13056" width="9.140625" style="326"/>
    <col min="13057" max="13063" width="0" style="326" hidden="1" customWidth="1"/>
    <col min="13064" max="13064" width="0.42578125" style="326" customWidth="1"/>
    <col min="13065" max="13065" width="4.28515625" style="326" customWidth="1"/>
    <col min="13066" max="13066" width="3.28515625" style="326" customWidth="1"/>
    <col min="13067" max="13067" width="28.42578125" style="326" customWidth="1"/>
    <col min="13068" max="13068" width="0.140625" style="326" customWidth="1"/>
    <col min="13069" max="13072" width="8.42578125" style="326" customWidth="1"/>
    <col min="13073" max="13312" width="9.140625" style="326"/>
    <col min="13313" max="13319" width="0" style="326" hidden="1" customWidth="1"/>
    <col min="13320" max="13320" width="0.42578125" style="326" customWidth="1"/>
    <col min="13321" max="13321" width="4.28515625" style="326" customWidth="1"/>
    <col min="13322" max="13322" width="3.28515625" style="326" customWidth="1"/>
    <col min="13323" max="13323" width="28.42578125" style="326" customWidth="1"/>
    <col min="13324" max="13324" width="0.140625" style="326" customWidth="1"/>
    <col min="13325" max="13328" width="8.42578125" style="326" customWidth="1"/>
    <col min="13329" max="13568" width="9.140625" style="326"/>
    <col min="13569" max="13575" width="0" style="326" hidden="1" customWidth="1"/>
    <col min="13576" max="13576" width="0.42578125" style="326" customWidth="1"/>
    <col min="13577" max="13577" width="4.28515625" style="326" customWidth="1"/>
    <col min="13578" max="13578" width="3.28515625" style="326" customWidth="1"/>
    <col min="13579" max="13579" width="28.42578125" style="326" customWidth="1"/>
    <col min="13580" max="13580" width="0.140625" style="326" customWidth="1"/>
    <col min="13581" max="13584" width="8.42578125" style="326" customWidth="1"/>
    <col min="13585" max="13824" width="9.140625" style="326"/>
    <col min="13825" max="13831" width="0" style="326" hidden="1" customWidth="1"/>
    <col min="13832" max="13832" width="0.42578125" style="326" customWidth="1"/>
    <col min="13833" max="13833" width="4.28515625" style="326" customWidth="1"/>
    <col min="13834" max="13834" width="3.28515625" style="326" customWidth="1"/>
    <col min="13835" max="13835" width="28.42578125" style="326" customWidth="1"/>
    <col min="13836" max="13836" width="0.140625" style="326" customWidth="1"/>
    <col min="13837" max="13840" width="8.42578125" style="326" customWidth="1"/>
    <col min="13841" max="14080" width="9.140625" style="326"/>
    <col min="14081" max="14087" width="0" style="326" hidden="1" customWidth="1"/>
    <col min="14088" max="14088" width="0.42578125" style="326" customWidth="1"/>
    <col min="14089" max="14089" width="4.28515625" style="326" customWidth="1"/>
    <col min="14090" max="14090" width="3.28515625" style="326" customWidth="1"/>
    <col min="14091" max="14091" width="28.42578125" style="326" customWidth="1"/>
    <col min="14092" max="14092" width="0.140625" style="326" customWidth="1"/>
    <col min="14093" max="14096" width="8.42578125" style="326" customWidth="1"/>
    <col min="14097" max="14336" width="9.140625" style="326"/>
    <col min="14337" max="14343" width="0" style="326" hidden="1" customWidth="1"/>
    <col min="14344" max="14344" width="0.42578125" style="326" customWidth="1"/>
    <col min="14345" max="14345" width="4.28515625" style="326" customWidth="1"/>
    <col min="14346" max="14346" width="3.28515625" style="326" customWidth="1"/>
    <col min="14347" max="14347" width="28.42578125" style="326" customWidth="1"/>
    <col min="14348" max="14348" width="0.140625" style="326" customWidth="1"/>
    <col min="14349" max="14352" width="8.42578125" style="326" customWidth="1"/>
    <col min="14353" max="14592" width="9.140625" style="326"/>
    <col min="14593" max="14599" width="0" style="326" hidden="1" customWidth="1"/>
    <col min="14600" max="14600" width="0.42578125" style="326" customWidth="1"/>
    <col min="14601" max="14601" width="4.28515625" style="326" customWidth="1"/>
    <col min="14602" max="14602" width="3.28515625" style="326" customWidth="1"/>
    <col min="14603" max="14603" width="28.42578125" style="326" customWidth="1"/>
    <col min="14604" max="14604" width="0.140625" style="326" customWidth="1"/>
    <col min="14605" max="14608" width="8.42578125" style="326" customWidth="1"/>
    <col min="14609" max="14848" width="9.140625" style="326"/>
    <col min="14849" max="14855" width="0" style="326" hidden="1" customWidth="1"/>
    <col min="14856" max="14856" width="0.42578125" style="326" customWidth="1"/>
    <col min="14857" max="14857" width="4.28515625" style="326" customWidth="1"/>
    <col min="14858" max="14858" width="3.28515625" style="326" customWidth="1"/>
    <col min="14859" max="14859" width="28.42578125" style="326" customWidth="1"/>
    <col min="14860" max="14860" width="0.140625" style="326" customWidth="1"/>
    <col min="14861" max="14864" width="8.42578125" style="326" customWidth="1"/>
    <col min="14865" max="15104" width="9.140625" style="326"/>
    <col min="15105" max="15111" width="0" style="326" hidden="1" customWidth="1"/>
    <col min="15112" max="15112" width="0.42578125" style="326" customWidth="1"/>
    <col min="15113" max="15113" width="4.28515625" style="326" customWidth="1"/>
    <col min="15114" max="15114" width="3.28515625" style="326" customWidth="1"/>
    <col min="15115" max="15115" width="28.42578125" style="326" customWidth="1"/>
    <col min="15116" max="15116" width="0.140625" style="326" customWidth="1"/>
    <col min="15117" max="15120" width="8.42578125" style="326" customWidth="1"/>
    <col min="15121" max="15360" width="9.140625" style="326"/>
    <col min="15361" max="15367" width="0" style="326" hidden="1" customWidth="1"/>
    <col min="15368" max="15368" width="0.42578125" style="326" customWidth="1"/>
    <col min="15369" max="15369" width="4.28515625" style="326" customWidth="1"/>
    <col min="15370" max="15370" width="3.28515625" style="326" customWidth="1"/>
    <col min="15371" max="15371" width="28.42578125" style="326" customWidth="1"/>
    <col min="15372" max="15372" width="0.140625" style="326" customWidth="1"/>
    <col min="15373" max="15376" width="8.42578125" style="326" customWidth="1"/>
    <col min="15377" max="15616" width="9.140625" style="326"/>
    <col min="15617" max="15623" width="0" style="326" hidden="1" customWidth="1"/>
    <col min="15624" max="15624" width="0.42578125" style="326" customWidth="1"/>
    <col min="15625" max="15625" width="4.28515625" style="326" customWidth="1"/>
    <col min="15626" max="15626" width="3.28515625" style="326" customWidth="1"/>
    <col min="15627" max="15627" width="28.42578125" style="326" customWidth="1"/>
    <col min="15628" max="15628" width="0.140625" style="326" customWidth="1"/>
    <col min="15629" max="15632" width="8.42578125" style="326" customWidth="1"/>
    <col min="15633" max="15872" width="9.140625" style="326"/>
    <col min="15873" max="15879" width="0" style="326" hidden="1" customWidth="1"/>
    <col min="15880" max="15880" width="0.42578125" style="326" customWidth="1"/>
    <col min="15881" max="15881" width="4.28515625" style="326" customWidth="1"/>
    <col min="15882" max="15882" width="3.28515625" style="326" customWidth="1"/>
    <col min="15883" max="15883" width="28.42578125" style="326" customWidth="1"/>
    <col min="15884" max="15884" width="0.140625" style="326" customWidth="1"/>
    <col min="15885" max="15888" width="8.42578125" style="326" customWidth="1"/>
    <col min="15889" max="16128" width="9.140625" style="326"/>
    <col min="16129" max="16135" width="0" style="326" hidden="1" customWidth="1"/>
    <col min="16136" max="16136" width="0.42578125" style="326" customWidth="1"/>
    <col min="16137" max="16137" width="4.28515625" style="326" customWidth="1"/>
    <col min="16138" max="16138" width="3.28515625" style="326" customWidth="1"/>
    <col min="16139" max="16139" width="28.42578125" style="326" customWidth="1"/>
    <col min="16140" max="16140" width="0.140625" style="326" customWidth="1"/>
    <col min="16141" max="16144" width="8.42578125" style="326" customWidth="1"/>
    <col min="16145" max="16384" width="9.140625" style="326"/>
  </cols>
  <sheetData>
    <row r="1" spans="3:16" ht="15" customHeight="1">
      <c r="C1" s="827" t="s">
        <v>437</v>
      </c>
      <c r="D1" s="827"/>
      <c r="K1" s="327" t="s">
        <v>437</v>
      </c>
    </row>
    <row r="2" spans="3:16" ht="12" customHeight="1">
      <c r="I2" s="828"/>
      <c r="J2" s="829"/>
      <c r="K2" s="830"/>
      <c r="L2" s="329">
        <v>2010</v>
      </c>
      <c r="M2" s="329">
        <v>2011</v>
      </c>
      <c r="N2" s="329">
        <v>2012</v>
      </c>
      <c r="O2" s="329">
        <v>2013</v>
      </c>
      <c r="P2" s="330">
        <v>2014</v>
      </c>
    </row>
    <row r="3" spans="3:16" ht="11.25" customHeight="1">
      <c r="I3" s="831" t="s">
        <v>438</v>
      </c>
      <c r="J3" s="831"/>
      <c r="K3" s="831"/>
      <c r="L3" s="331">
        <v>44</v>
      </c>
      <c r="M3" s="331">
        <v>44</v>
      </c>
      <c r="N3" s="331">
        <f>SUM(N4:N10)</f>
        <v>55</v>
      </c>
      <c r="O3" s="331">
        <f>SUM(O4:O10)</f>
        <v>58</v>
      </c>
      <c r="P3" s="331">
        <f>SUM(P4:P10)</f>
        <v>59</v>
      </c>
    </row>
    <row r="4" spans="3:16" ht="11.25" customHeight="1">
      <c r="I4" s="832" t="s">
        <v>397</v>
      </c>
      <c r="J4" s="834" t="s">
        <v>439</v>
      </c>
      <c r="K4" s="834"/>
      <c r="L4" s="332">
        <v>1</v>
      </c>
      <c r="M4" s="332">
        <v>1</v>
      </c>
      <c r="N4" s="332">
        <v>1</v>
      </c>
      <c r="O4" s="332">
        <v>1</v>
      </c>
      <c r="P4" s="326">
        <v>1</v>
      </c>
    </row>
    <row r="5" spans="3:16" ht="11.25" customHeight="1">
      <c r="I5" s="832"/>
      <c r="J5" s="834" t="s">
        <v>440</v>
      </c>
      <c r="K5" s="834"/>
      <c r="L5" s="332">
        <v>1</v>
      </c>
      <c r="M5" s="332">
        <v>1</v>
      </c>
      <c r="N5" s="332">
        <v>1</v>
      </c>
      <c r="O5" s="332">
        <v>1</v>
      </c>
      <c r="P5" s="326">
        <v>1</v>
      </c>
    </row>
    <row r="6" spans="3:16" ht="11.25" customHeight="1">
      <c r="I6" s="832"/>
      <c r="J6" s="834" t="s">
        <v>441</v>
      </c>
      <c r="K6" s="834"/>
      <c r="L6" s="332">
        <v>15</v>
      </c>
      <c r="M6" s="332">
        <v>15</v>
      </c>
      <c r="N6" s="332">
        <v>15</v>
      </c>
      <c r="O6" s="332">
        <v>15</v>
      </c>
      <c r="P6" s="326">
        <v>15</v>
      </c>
    </row>
    <row r="7" spans="3:16" ht="11.25" customHeight="1">
      <c r="I7" s="832"/>
      <c r="J7" s="834" t="s">
        <v>442</v>
      </c>
      <c r="K7" s="834"/>
      <c r="L7" s="332">
        <v>3</v>
      </c>
      <c r="M7" s="332">
        <v>3</v>
      </c>
      <c r="N7" s="332">
        <v>2</v>
      </c>
      <c r="O7" s="332">
        <v>2</v>
      </c>
      <c r="P7" s="326">
        <v>2</v>
      </c>
    </row>
    <row r="8" spans="3:16" ht="11.25" customHeight="1">
      <c r="I8" s="832"/>
      <c r="J8" s="834" t="s">
        <v>443</v>
      </c>
      <c r="K8" s="834"/>
      <c r="L8" s="332">
        <v>4</v>
      </c>
      <c r="M8" s="332">
        <v>4</v>
      </c>
      <c r="N8" s="332">
        <v>9</v>
      </c>
      <c r="O8" s="332">
        <v>11</v>
      </c>
      <c r="P8" s="326">
        <v>13</v>
      </c>
    </row>
    <row r="9" spans="3:16" ht="11.25" customHeight="1">
      <c r="I9" s="832"/>
      <c r="J9" s="834" t="s">
        <v>444</v>
      </c>
      <c r="K9" s="834"/>
      <c r="L9" s="332">
        <v>2</v>
      </c>
      <c r="M9" s="332">
        <v>2</v>
      </c>
      <c r="N9" s="332">
        <v>9</v>
      </c>
      <c r="O9" s="332">
        <v>10</v>
      </c>
      <c r="P9" s="326">
        <v>10</v>
      </c>
    </row>
    <row r="10" spans="3:16" ht="25.5" customHeight="1">
      <c r="I10" s="833"/>
      <c r="J10" s="835" t="s">
        <v>445</v>
      </c>
      <c r="K10" s="835"/>
      <c r="L10" s="333">
        <v>18</v>
      </c>
      <c r="M10" s="333">
        <v>18</v>
      </c>
      <c r="N10" s="333">
        <v>18</v>
      </c>
      <c r="O10" s="333">
        <v>18</v>
      </c>
      <c r="P10" s="326">
        <v>17</v>
      </c>
    </row>
    <row r="11" spans="3:16" ht="12.75" customHeight="1">
      <c r="J11" s="334" t="s">
        <v>446</v>
      </c>
      <c r="K11" s="334"/>
      <c r="N11" s="328"/>
      <c r="O11" s="335"/>
      <c r="P11" s="330"/>
    </row>
    <row r="12" spans="3:16" ht="10.5" customHeight="1">
      <c r="I12" s="828"/>
      <c r="J12" s="829"/>
      <c r="K12" s="830"/>
      <c r="L12" s="329">
        <v>2010</v>
      </c>
      <c r="M12" s="329">
        <v>2011</v>
      </c>
      <c r="N12" s="329">
        <v>2012</v>
      </c>
      <c r="O12" s="329">
        <v>2013</v>
      </c>
      <c r="P12" s="330">
        <v>2014</v>
      </c>
    </row>
    <row r="13" spans="3:16" ht="10.5" customHeight="1">
      <c r="I13" s="336">
        <v>1</v>
      </c>
      <c r="J13" s="836" t="s">
        <v>447</v>
      </c>
      <c r="K13" s="836"/>
      <c r="L13" s="337">
        <v>210</v>
      </c>
      <c r="M13" s="337">
        <v>10961.5</v>
      </c>
      <c r="N13" s="337">
        <v>4501</v>
      </c>
      <c r="O13" s="337">
        <v>3582</v>
      </c>
      <c r="P13" s="326">
        <v>16301.5</v>
      </c>
    </row>
    <row r="14" spans="3:16" ht="10.5" customHeight="1">
      <c r="I14" s="338">
        <v>2</v>
      </c>
      <c r="J14" s="837" t="s">
        <v>448</v>
      </c>
      <c r="K14" s="837"/>
      <c r="L14" s="332">
        <v>18913.5</v>
      </c>
      <c r="M14" s="332">
        <v>19583.5</v>
      </c>
      <c r="N14" s="94">
        <v>23538</v>
      </c>
      <c r="O14" s="94">
        <v>39942.699999999997</v>
      </c>
      <c r="P14" s="339">
        <v>32143</v>
      </c>
    </row>
    <row r="15" spans="3:16" ht="14.25" customHeight="1">
      <c r="I15" s="338">
        <v>3</v>
      </c>
      <c r="J15" s="837" t="s">
        <v>449</v>
      </c>
      <c r="K15" s="837"/>
      <c r="L15" s="94">
        <v>92920</v>
      </c>
      <c r="M15" s="94">
        <v>111110</v>
      </c>
      <c r="N15" s="340">
        <v>123385</v>
      </c>
      <c r="O15" s="340">
        <v>135600</v>
      </c>
      <c r="P15" s="339">
        <v>203170</v>
      </c>
    </row>
    <row r="16" spans="3:16" ht="10.5" customHeight="1">
      <c r="I16" s="341"/>
      <c r="J16" s="826" t="s">
        <v>198</v>
      </c>
      <c r="K16" s="826"/>
      <c r="L16" s="333">
        <f>SUM(L13:L15)</f>
        <v>112043.5</v>
      </c>
      <c r="M16" s="333">
        <v>141655</v>
      </c>
      <c r="N16" s="98">
        <v>151424</v>
      </c>
      <c r="O16" s="98">
        <v>179124.7</v>
      </c>
      <c r="P16" s="326">
        <f>SUM(P13:P15)</f>
        <v>251614.5</v>
      </c>
    </row>
    <row r="17" spans="9:16" ht="12.75" customHeight="1">
      <c r="J17" s="334" t="s">
        <v>450</v>
      </c>
      <c r="K17" s="334"/>
      <c r="N17" s="328"/>
      <c r="O17" s="328"/>
      <c r="P17" s="342"/>
    </row>
    <row r="18" spans="9:16" ht="14.25" customHeight="1">
      <c r="I18" s="828"/>
      <c r="J18" s="829"/>
      <c r="K18" s="830"/>
      <c r="L18" s="329">
        <v>2010</v>
      </c>
      <c r="M18" s="329">
        <v>2011</v>
      </c>
      <c r="N18" s="329">
        <v>2012</v>
      </c>
      <c r="O18" s="329">
        <v>2013</v>
      </c>
      <c r="P18" s="330">
        <v>2014</v>
      </c>
    </row>
    <row r="19" spans="9:16" ht="11.25" customHeight="1">
      <c r="I19" s="838" t="s">
        <v>451</v>
      </c>
      <c r="J19" s="829" t="s">
        <v>452</v>
      </c>
      <c r="K19" s="829"/>
      <c r="L19" s="331">
        <f>L21+L22+L23+L24+L25+L26+L27+L28+L29+L30+L31+L32+L33+L34+L35</f>
        <v>88</v>
      </c>
      <c r="M19" s="331">
        <v>84</v>
      </c>
      <c r="N19" s="331">
        <f>SUM(N21:N35)</f>
        <v>101</v>
      </c>
      <c r="O19" s="331">
        <f>SUM(O21:O35)</f>
        <v>106</v>
      </c>
      <c r="P19" s="331">
        <f>SUM(P21:P35)</f>
        <v>111</v>
      </c>
    </row>
    <row r="20" spans="9:16" ht="11.25" customHeight="1">
      <c r="I20" s="839"/>
      <c r="J20" s="832" t="s">
        <v>397</v>
      </c>
      <c r="K20" s="343" t="s">
        <v>453</v>
      </c>
      <c r="L20" s="332">
        <v>67</v>
      </c>
      <c r="M20" s="332">
        <v>65</v>
      </c>
      <c r="N20" s="332">
        <v>77</v>
      </c>
      <c r="O20" s="332">
        <v>80</v>
      </c>
      <c r="P20" s="326">
        <v>85</v>
      </c>
    </row>
    <row r="21" spans="9:16" ht="11.25" customHeight="1">
      <c r="I21" s="839"/>
      <c r="J21" s="832"/>
      <c r="K21" s="343" t="s">
        <v>454</v>
      </c>
      <c r="L21" s="332">
        <v>7</v>
      </c>
      <c r="M21" s="332">
        <v>8</v>
      </c>
      <c r="N21" s="332">
        <v>7</v>
      </c>
      <c r="O21" s="332">
        <v>10</v>
      </c>
      <c r="P21" s="326">
        <v>7</v>
      </c>
    </row>
    <row r="22" spans="9:16" ht="11.25" customHeight="1">
      <c r="I22" s="839"/>
      <c r="J22" s="832"/>
      <c r="K22" s="343" t="s">
        <v>455</v>
      </c>
      <c r="L22" s="332">
        <v>3</v>
      </c>
      <c r="M22" s="332">
        <v>2</v>
      </c>
      <c r="N22" s="332">
        <v>2</v>
      </c>
      <c r="O22" s="332">
        <v>4</v>
      </c>
      <c r="P22" s="326">
        <v>4</v>
      </c>
    </row>
    <row r="23" spans="9:16" ht="11.25" customHeight="1">
      <c r="I23" s="839"/>
      <c r="J23" s="832"/>
      <c r="K23" s="343" t="s">
        <v>456</v>
      </c>
      <c r="L23" s="332">
        <v>9</v>
      </c>
      <c r="M23" s="332">
        <v>8</v>
      </c>
      <c r="N23" s="332">
        <v>11</v>
      </c>
      <c r="O23" s="332">
        <v>5</v>
      </c>
      <c r="P23" s="326">
        <v>7</v>
      </c>
    </row>
    <row r="24" spans="9:16" ht="11.25" customHeight="1">
      <c r="I24" s="839"/>
      <c r="J24" s="832"/>
      <c r="K24" s="343" t="s">
        <v>457</v>
      </c>
      <c r="L24" s="332">
        <v>5</v>
      </c>
      <c r="M24" s="332">
        <v>7</v>
      </c>
      <c r="N24" s="332">
        <v>8</v>
      </c>
      <c r="O24" s="332">
        <v>8</v>
      </c>
      <c r="P24" s="326">
        <v>8</v>
      </c>
    </row>
    <row r="25" spans="9:16" ht="11.25" customHeight="1">
      <c r="I25" s="839"/>
      <c r="J25" s="832"/>
      <c r="K25" s="343" t="s">
        <v>458</v>
      </c>
      <c r="L25" s="332">
        <v>4</v>
      </c>
      <c r="M25" s="332">
        <v>5</v>
      </c>
      <c r="N25" s="332">
        <v>5</v>
      </c>
      <c r="O25" s="332">
        <v>4</v>
      </c>
      <c r="P25" s="326">
        <v>5</v>
      </c>
    </row>
    <row r="26" spans="9:16" ht="11.25" customHeight="1">
      <c r="I26" s="839"/>
      <c r="J26" s="832"/>
      <c r="K26" s="343" t="s">
        <v>459</v>
      </c>
      <c r="L26" s="332">
        <v>0</v>
      </c>
      <c r="M26" s="332">
        <v>2</v>
      </c>
      <c r="N26" s="332">
        <v>10</v>
      </c>
      <c r="O26" s="332">
        <v>15</v>
      </c>
      <c r="P26" s="326">
        <v>42</v>
      </c>
    </row>
    <row r="27" spans="9:16" ht="11.25" customHeight="1">
      <c r="I27" s="839"/>
      <c r="J27" s="832"/>
      <c r="K27" s="343" t="s">
        <v>460</v>
      </c>
      <c r="L27" s="332">
        <v>2</v>
      </c>
      <c r="M27" s="332">
        <v>2</v>
      </c>
      <c r="N27" s="332">
        <v>1</v>
      </c>
      <c r="O27" s="332">
        <v>3</v>
      </c>
      <c r="P27" s="326">
        <v>2</v>
      </c>
    </row>
    <row r="28" spans="9:16" ht="11.25" customHeight="1">
      <c r="I28" s="839"/>
      <c r="J28" s="832"/>
      <c r="K28" s="343" t="s">
        <v>461</v>
      </c>
      <c r="L28" s="332">
        <v>1</v>
      </c>
      <c r="M28" s="332">
        <v>1</v>
      </c>
      <c r="N28" s="332">
        <v>1</v>
      </c>
      <c r="O28" s="332">
        <v>2</v>
      </c>
      <c r="P28" s="326">
        <v>1</v>
      </c>
    </row>
    <row r="29" spans="9:16" ht="11.25" customHeight="1">
      <c r="I29" s="839"/>
      <c r="J29" s="832"/>
      <c r="K29" s="343" t="s">
        <v>462</v>
      </c>
      <c r="L29" s="332">
        <v>2</v>
      </c>
      <c r="M29" s="332">
        <v>2</v>
      </c>
      <c r="N29" s="332">
        <v>2</v>
      </c>
      <c r="O29" s="332">
        <v>2</v>
      </c>
      <c r="P29" s="326">
        <v>3</v>
      </c>
    </row>
    <row r="30" spans="9:16" ht="11.25" customHeight="1">
      <c r="I30" s="839"/>
      <c r="J30" s="832"/>
      <c r="K30" s="343" t="s">
        <v>463</v>
      </c>
      <c r="L30" s="332">
        <v>2</v>
      </c>
      <c r="M30" s="332">
        <v>2</v>
      </c>
      <c r="N30" s="332">
        <v>2</v>
      </c>
      <c r="O30" s="332">
        <v>2</v>
      </c>
      <c r="P30" s="326">
        <v>2</v>
      </c>
    </row>
    <row r="31" spans="9:16" ht="11.25" customHeight="1">
      <c r="I31" s="839"/>
      <c r="J31" s="832"/>
      <c r="K31" s="343" t="s">
        <v>464</v>
      </c>
      <c r="L31" s="332">
        <v>1</v>
      </c>
      <c r="M31" s="332">
        <v>1</v>
      </c>
      <c r="N31" s="332">
        <v>1</v>
      </c>
      <c r="O31" s="332">
        <v>1</v>
      </c>
      <c r="P31" s="326">
        <v>2</v>
      </c>
    </row>
    <row r="32" spans="9:16" ht="11.25" customHeight="1">
      <c r="I32" s="839"/>
      <c r="J32" s="832"/>
      <c r="K32" s="343" t="s">
        <v>465</v>
      </c>
      <c r="L32" s="332">
        <v>1</v>
      </c>
      <c r="M32" s="332">
        <v>1</v>
      </c>
      <c r="N32" s="332">
        <v>1</v>
      </c>
      <c r="O32" s="332">
        <v>1</v>
      </c>
      <c r="P32" s="326">
        <v>1</v>
      </c>
    </row>
    <row r="33" spans="9:16" ht="11.25" customHeight="1">
      <c r="I33" s="839"/>
      <c r="J33" s="832"/>
      <c r="K33" s="343" t="s">
        <v>466</v>
      </c>
      <c r="L33" s="332">
        <v>3</v>
      </c>
      <c r="M33" s="332">
        <v>3</v>
      </c>
      <c r="N33" s="332">
        <v>2</v>
      </c>
      <c r="O33" s="332">
        <v>3</v>
      </c>
      <c r="P33" s="326">
        <v>3</v>
      </c>
    </row>
    <row r="34" spans="9:16" ht="11.25" customHeight="1">
      <c r="I34" s="839"/>
      <c r="J34" s="832"/>
      <c r="K34" s="343" t="s">
        <v>467</v>
      </c>
      <c r="L34" s="332">
        <v>7</v>
      </c>
      <c r="M34" s="332">
        <v>5</v>
      </c>
      <c r="N34" s="332">
        <v>4</v>
      </c>
      <c r="O34" s="332">
        <v>5</v>
      </c>
      <c r="P34" s="326">
        <v>5</v>
      </c>
    </row>
    <row r="35" spans="9:16" ht="11.25" customHeight="1">
      <c r="I35" s="840"/>
      <c r="J35" s="833"/>
      <c r="K35" s="344" t="s">
        <v>468</v>
      </c>
      <c r="L35" s="333">
        <v>41</v>
      </c>
      <c r="M35" s="333">
        <v>35</v>
      </c>
      <c r="N35" s="333">
        <v>44</v>
      </c>
      <c r="O35" s="333">
        <v>41</v>
      </c>
      <c r="P35" s="344">
        <v>19</v>
      </c>
    </row>
    <row r="36" spans="9:16" ht="11.25" customHeight="1">
      <c r="I36" s="838" t="s">
        <v>469</v>
      </c>
      <c r="J36" s="829" t="s">
        <v>470</v>
      </c>
      <c r="K36" s="829"/>
      <c r="L36" s="331">
        <f>SUM(L37:L44)</f>
        <v>295</v>
      </c>
      <c r="M36" s="331">
        <v>282</v>
      </c>
      <c r="N36" s="331">
        <f>SUM(N37:N44)</f>
        <v>303</v>
      </c>
      <c r="O36" s="331">
        <f>SUM(O37:O44)</f>
        <v>280</v>
      </c>
      <c r="P36" s="331">
        <f>SUM(P37:P44)</f>
        <v>299</v>
      </c>
    </row>
    <row r="37" spans="9:16" ht="11.25" customHeight="1">
      <c r="I37" s="839"/>
      <c r="J37" s="832" t="s">
        <v>397</v>
      </c>
      <c r="K37" s="343" t="s">
        <v>471</v>
      </c>
      <c r="L37" s="332">
        <v>148</v>
      </c>
      <c r="M37" s="332">
        <v>138</v>
      </c>
      <c r="N37" s="332">
        <v>144</v>
      </c>
      <c r="O37" s="332">
        <v>149</v>
      </c>
      <c r="P37" s="326">
        <v>151</v>
      </c>
    </row>
    <row r="38" spans="9:16" ht="11.25" customHeight="1">
      <c r="I38" s="839"/>
      <c r="J38" s="832"/>
      <c r="K38" s="343" t="s">
        <v>472</v>
      </c>
      <c r="L38" s="332">
        <v>24</v>
      </c>
      <c r="M38" s="332">
        <v>22</v>
      </c>
      <c r="N38" s="332">
        <v>33</v>
      </c>
      <c r="O38" s="332">
        <v>32</v>
      </c>
      <c r="P38" s="326">
        <v>26</v>
      </c>
    </row>
    <row r="39" spans="9:16" ht="11.25" customHeight="1">
      <c r="I39" s="839"/>
      <c r="J39" s="832"/>
      <c r="K39" s="343" t="s">
        <v>473</v>
      </c>
      <c r="L39" s="332">
        <v>1</v>
      </c>
      <c r="M39" s="332">
        <v>1</v>
      </c>
      <c r="N39" s="332">
        <v>1</v>
      </c>
      <c r="O39" s="332">
        <v>1</v>
      </c>
      <c r="P39" s="326">
        <v>1</v>
      </c>
    </row>
    <row r="40" spans="9:16" ht="11.25" customHeight="1">
      <c r="I40" s="839"/>
      <c r="J40" s="832"/>
      <c r="K40" s="343" t="s">
        <v>474</v>
      </c>
      <c r="L40" s="332">
        <v>18</v>
      </c>
      <c r="M40" s="332">
        <v>18</v>
      </c>
      <c r="N40" s="332">
        <v>17</v>
      </c>
      <c r="O40" s="332">
        <v>19</v>
      </c>
      <c r="P40" s="326">
        <v>19</v>
      </c>
    </row>
    <row r="41" spans="9:16" ht="11.25" customHeight="1">
      <c r="I41" s="839"/>
      <c r="J41" s="832"/>
      <c r="K41" s="343" t="s">
        <v>475</v>
      </c>
      <c r="L41" s="332">
        <v>1</v>
      </c>
      <c r="M41" s="332">
        <v>1</v>
      </c>
      <c r="N41" s="332">
        <v>2</v>
      </c>
      <c r="O41" s="332">
        <v>2</v>
      </c>
      <c r="P41" s="326">
        <v>2</v>
      </c>
    </row>
    <row r="42" spans="9:16" ht="11.25" customHeight="1">
      <c r="I42" s="839"/>
      <c r="J42" s="832"/>
      <c r="K42" s="343" t="s">
        <v>476</v>
      </c>
      <c r="L42" s="332">
        <v>40</v>
      </c>
      <c r="M42" s="332">
        <v>40</v>
      </c>
      <c r="N42" s="332">
        <v>41</v>
      </c>
      <c r="O42" s="332">
        <v>18</v>
      </c>
      <c r="P42" s="326">
        <v>39</v>
      </c>
    </row>
    <row r="43" spans="9:16" ht="11.25" customHeight="1">
      <c r="I43" s="839"/>
      <c r="J43" s="832"/>
      <c r="K43" s="343" t="s">
        <v>477</v>
      </c>
      <c r="L43" s="332">
        <v>0</v>
      </c>
      <c r="M43" s="332">
        <v>0</v>
      </c>
      <c r="N43" s="332"/>
      <c r="O43" s="332">
        <v>0</v>
      </c>
      <c r="P43" s="326">
        <v>0</v>
      </c>
    </row>
    <row r="44" spans="9:16" ht="11.25" customHeight="1">
      <c r="I44" s="840"/>
      <c r="J44" s="833"/>
      <c r="K44" s="344" t="s">
        <v>468</v>
      </c>
      <c r="L44" s="333">
        <v>63</v>
      </c>
      <c r="M44" s="333">
        <v>62</v>
      </c>
      <c r="N44" s="333">
        <v>65</v>
      </c>
      <c r="O44" s="333">
        <v>59</v>
      </c>
      <c r="P44" s="344">
        <v>61</v>
      </c>
    </row>
    <row r="45" spans="9:16" ht="11.25" customHeight="1">
      <c r="I45" s="797">
        <v>3</v>
      </c>
      <c r="J45" s="834" t="s">
        <v>478</v>
      </c>
      <c r="K45" s="834"/>
      <c r="L45" s="332">
        <v>298</v>
      </c>
      <c r="M45" s="332">
        <v>298</v>
      </c>
      <c r="N45" s="332">
        <v>298</v>
      </c>
      <c r="O45" s="332">
        <v>298</v>
      </c>
      <c r="P45" s="326">
        <v>227</v>
      </c>
    </row>
    <row r="46" spans="9:16" ht="11.25" customHeight="1">
      <c r="I46" s="839"/>
      <c r="J46" s="834" t="s">
        <v>479</v>
      </c>
      <c r="K46" s="834"/>
      <c r="L46" s="332">
        <v>30</v>
      </c>
      <c r="M46" s="332">
        <v>30</v>
      </c>
      <c r="N46" s="332">
        <v>30</v>
      </c>
      <c r="O46" s="332">
        <v>30</v>
      </c>
      <c r="P46" s="326">
        <v>19</v>
      </c>
    </row>
    <row r="47" spans="9:16" ht="11.25" customHeight="1">
      <c r="I47" s="839"/>
      <c r="J47" s="834" t="s">
        <v>480</v>
      </c>
      <c r="K47" s="834"/>
      <c r="L47" s="332">
        <v>19.2</v>
      </c>
      <c r="M47" s="332">
        <v>18.600000000000001</v>
      </c>
      <c r="N47" s="332">
        <v>22.6</v>
      </c>
      <c r="O47" s="332">
        <v>23.9</v>
      </c>
      <c r="P47" s="339">
        <v>25.1</v>
      </c>
    </row>
    <row r="48" spans="9:16" ht="12" customHeight="1">
      <c r="I48" s="839"/>
      <c r="J48" s="837" t="s">
        <v>481</v>
      </c>
      <c r="K48" s="837"/>
      <c r="L48" s="332">
        <v>64.3</v>
      </c>
      <c r="M48" s="332">
        <v>62.6</v>
      </c>
      <c r="N48" s="332">
        <v>67.900000000000006</v>
      </c>
      <c r="O48" s="332">
        <v>63.1</v>
      </c>
      <c r="P48" s="326">
        <v>57.5</v>
      </c>
    </row>
    <row r="49" spans="9:16" ht="11.25" customHeight="1">
      <c r="I49" s="840"/>
      <c r="J49" s="835" t="s">
        <v>482</v>
      </c>
      <c r="K49" s="835"/>
      <c r="L49" s="333">
        <v>64.900000000000006</v>
      </c>
      <c r="M49" s="333">
        <v>66.2</v>
      </c>
      <c r="N49" s="333">
        <v>66.8</v>
      </c>
      <c r="O49" s="333">
        <v>67.099999999999994</v>
      </c>
      <c r="P49" s="344">
        <v>51.2</v>
      </c>
    </row>
  </sheetData>
  <mergeCells count="29">
    <mergeCell ref="I45:I49"/>
    <mergeCell ref="J45:K45"/>
    <mergeCell ref="J46:K46"/>
    <mergeCell ref="J47:K47"/>
    <mergeCell ref="J48:K48"/>
    <mergeCell ref="J49:K49"/>
    <mergeCell ref="I18:K18"/>
    <mergeCell ref="I19:I35"/>
    <mergeCell ref="J19:K19"/>
    <mergeCell ref="J20:J35"/>
    <mergeCell ref="I36:I44"/>
    <mergeCell ref="J36:K36"/>
    <mergeCell ref="J37:J44"/>
    <mergeCell ref="J16:K16"/>
    <mergeCell ref="C1:D1"/>
    <mergeCell ref="I2:K2"/>
    <mergeCell ref="I3:K3"/>
    <mergeCell ref="I4:I10"/>
    <mergeCell ref="J4:K4"/>
    <mergeCell ref="J5:K5"/>
    <mergeCell ref="J6:K6"/>
    <mergeCell ref="J7:K7"/>
    <mergeCell ref="J8:K8"/>
    <mergeCell ref="J9:K9"/>
    <mergeCell ref="J10:K10"/>
    <mergeCell ref="I12:K12"/>
    <mergeCell ref="J13:K13"/>
    <mergeCell ref="J14:K14"/>
    <mergeCell ref="J15:K1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P19" sqref="P19"/>
    </sheetView>
  </sheetViews>
  <sheetFormatPr defaultRowHeight="12.75"/>
  <cols>
    <col min="1" max="1" width="10" style="345" customWidth="1"/>
    <col min="2" max="3" width="6.140625" style="173" customWidth="1"/>
    <col min="4" max="4" width="7.85546875" style="173" customWidth="1"/>
    <col min="5" max="5" width="7.5703125" style="173" customWidth="1"/>
    <col min="6" max="15" width="6.140625" style="173" customWidth="1"/>
    <col min="16" max="256" width="9.140625" style="173"/>
    <col min="257" max="257" width="10" style="173" customWidth="1"/>
    <col min="258" max="259" width="6.140625" style="173" customWidth="1"/>
    <col min="260" max="260" width="7.85546875" style="173" customWidth="1"/>
    <col min="261" max="261" width="7.5703125" style="173" customWidth="1"/>
    <col min="262" max="271" width="6.140625" style="173" customWidth="1"/>
    <col min="272" max="512" width="9.140625" style="173"/>
    <col min="513" max="513" width="10" style="173" customWidth="1"/>
    <col min="514" max="515" width="6.140625" style="173" customWidth="1"/>
    <col min="516" max="516" width="7.85546875" style="173" customWidth="1"/>
    <col min="517" max="517" width="7.5703125" style="173" customWidth="1"/>
    <col min="518" max="527" width="6.140625" style="173" customWidth="1"/>
    <col min="528" max="768" width="9.140625" style="173"/>
    <col min="769" max="769" width="10" style="173" customWidth="1"/>
    <col min="770" max="771" width="6.140625" style="173" customWidth="1"/>
    <col min="772" max="772" width="7.85546875" style="173" customWidth="1"/>
    <col min="773" max="773" width="7.5703125" style="173" customWidth="1"/>
    <col min="774" max="783" width="6.140625" style="173" customWidth="1"/>
    <col min="784" max="1024" width="9.140625" style="173"/>
    <col min="1025" max="1025" width="10" style="173" customWidth="1"/>
    <col min="1026" max="1027" width="6.140625" style="173" customWidth="1"/>
    <col min="1028" max="1028" width="7.85546875" style="173" customWidth="1"/>
    <col min="1029" max="1029" width="7.5703125" style="173" customWidth="1"/>
    <col min="1030" max="1039" width="6.140625" style="173" customWidth="1"/>
    <col min="1040" max="1280" width="9.140625" style="173"/>
    <col min="1281" max="1281" width="10" style="173" customWidth="1"/>
    <col min="1282" max="1283" width="6.140625" style="173" customWidth="1"/>
    <col min="1284" max="1284" width="7.85546875" style="173" customWidth="1"/>
    <col min="1285" max="1285" width="7.5703125" style="173" customWidth="1"/>
    <col min="1286" max="1295" width="6.140625" style="173" customWidth="1"/>
    <col min="1296" max="1536" width="9.140625" style="173"/>
    <col min="1537" max="1537" width="10" style="173" customWidth="1"/>
    <col min="1538" max="1539" width="6.140625" style="173" customWidth="1"/>
    <col min="1540" max="1540" width="7.85546875" style="173" customWidth="1"/>
    <col min="1541" max="1541" width="7.5703125" style="173" customWidth="1"/>
    <col min="1542" max="1551" width="6.140625" style="173" customWidth="1"/>
    <col min="1552" max="1792" width="9.140625" style="173"/>
    <col min="1793" max="1793" width="10" style="173" customWidth="1"/>
    <col min="1794" max="1795" width="6.140625" style="173" customWidth="1"/>
    <col min="1796" max="1796" width="7.85546875" style="173" customWidth="1"/>
    <col min="1797" max="1797" width="7.5703125" style="173" customWidth="1"/>
    <col min="1798" max="1807" width="6.140625" style="173" customWidth="1"/>
    <col min="1808" max="2048" width="9.140625" style="173"/>
    <col min="2049" max="2049" width="10" style="173" customWidth="1"/>
    <col min="2050" max="2051" width="6.140625" style="173" customWidth="1"/>
    <col min="2052" max="2052" width="7.85546875" style="173" customWidth="1"/>
    <col min="2053" max="2053" width="7.5703125" style="173" customWidth="1"/>
    <col min="2054" max="2063" width="6.140625" style="173" customWidth="1"/>
    <col min="2064" max="2304" width="9.140625" style="173"/>
    <col min="2305" max="2305" width="10" style="173" customWidth="1"/>
    <col min="2306" max="2307" width="6.140625" style="173" customWidth="1"/>
    <col min="2308" max="2308" width="7.85546875" style="173" customWidth="1"/>
    <col min="2309" max="2309" width="7.5703125" style="173" customWidth="1"/>
    <col min="2310" max="2319" width="6.140625" style="173" customWidth="1"/>
    <col min="2320" max="2560" width="9.140625" style="173"/>
    <col min="2561" max="2561" width="10" style="173" customWidth="1"/>
    <col min="2562" max="2563" width="6.140625" style="173" customWidth="1"/>
    <col min="2564" max="2564" width="7.85546875" style="173" customWidth="1"/>
    <col min="2565" max="2565" width="7.5703125" style="173" customWidth="1"/>
    <col min="2566" max="2575" width="6.140625" style="173" customWidth="1"/>
    <col min="2576" max="2816" width="9.140625" style="173"/>
    <col min="2817" max="2817" width="10" style="173" customWidth="1"/>
    <col min="2818" max="2819" width="6.140625" style="173" customWidth="1"/>
    <col min="2820" max="2820" width="7.85546875" style="173" customWidth="1"/>
    <col min="2821" max="2821" width="7.5703125" style="173" customWidth="1"/>
    <col min="2822" max="2831" width="6.140625" style="173" customWidth="1"/>
    <col min="2832" max="3072" width="9.140625" style="173"/>
    <col min="3073" max="3073" width="10" style="173" customWidth="1"/>
    <col min="3074" max="3075" width="6.140625" style="173" customWidth="1"/>
    <col min="3076" max="3076" width="7.85546875" style="173" customWidth="1"/>
    <col min="3077" max="3077" width="7.5703125" style="173" customWidth="1"/>
    <col min="3078" max="3087" width="6.140625" style="173" customWidth="1"/>
    <col min="3088" max="3328" width="9.140625" style="173"/>
    <col min="3329" max="3329" width="10" style="173" customWidth="1"/>
    <col min="3330" max="3331" width="6.140625" style="173" customWidth="1"/>
    <col min="3332" max="3332" width="7.85546875" style="173" customWidth="1"/>
    <col min="3333" max="3333" width="7.5703125" style="173" customWidth="1"/>
    <col min="3334" max="3343" width="6.140625" style="173" customWidth="1"/>
    <col min="3344" max="3584" width="9.140625" style="173"/>
    <col min="3585" max="3585" width="10" style="173" customWidth="1"/>
    <col min="3586" max="3587" width="6.140625" style="173" customWidth="1"/>
    <col min="3588" max="3588" width="7.85546875" style="173" customWidth="1"/>
    <col min="3589" max="3589" width="7.5703125" style="173" customWidth="1"/>
    <col min="3590" max="3599" width="6.140625" style="173" customWidth="1"/>
    <col min="3600" max="3840" width="9.140625" style="173"/>
    <col min="3841" max="3841" width="10" style="173" customWidth="1"/>
    <col min="3842" max="3843" width="6.140625" style="173" customWidth="1"/>
    <col min="3844" max="3844" width="7.85546875" style="173" customWidth="1"/>
    <col min="3845" max="3845" width="7.5703125" style="173" customWidth="1"/>
    <col min="3846" max="3855" width="6.140625" style="173" customWidth="1"/>
    <col min="3856" max="4096" width="9.140625" style="173"/>
    <col min="4097" max="4097" width="10" style="173" customWidth="1"/>
    <col min="4098" max="4099" width="6.140625" style="173" customWidth="1"/>
    <col min="4100" max="4100" width="7.85546875" style="173" customWidth="1"/>
    <col min="4101" max="4101" width="7.5703125" style="173" customWidth="1"/>
    <col min="4102" max="4111" width="6.140625" style="173" customWidth="1"/>
    <col min="4112" max="4352" width="9.140625" style="173"/>
    <col min="4353" max="4353" width="10" style="173" customWidth="1"/>
    <col min="4354" max="4355" width="6.140625" style="173" customWidth="1"/>
    <col min="4356" max="4356" width="7.85546875" style="173" customWidth="1"/>
    <col min="4357" max="4357" width="7.5703125" style="173" customWidth="1"/>
    <col min="4358" max="4367" width="6.140625" style="173" customWidth="1"/>
    <col min="4368" max="4608" width="9.140625" style="173"/>
    <col min="4609" max="4609" width="10" style="173" customWidth="1"/>
    <col min="4610" max="4611" width="6.140625" style="173" customWidth="1"/>
    <col min="4612" max="4612" width="7.85546875" style="173" customWidth="1"/>
    <col min="4613" max="4613" width="7.5703125" style="173" customWidth="1"/>
    <col min="4614" max="4623" width="6.140625" style="173" customWidth="1"/>
    <col min="4624" max="4864" width="9.140625" style="173"/>
    <col min="4865" max="4865" width="10" style="173" customWidth="1"/>
    <col min="4866" max="4867" width="6.140625" style="173" customWidth="1"/>
    <col min="4868" max="4868" width="7.85546875" style="173" customWidth="1"/>
    <col min="4869" max="4869" width="7.5703125" style="173" customWidth="1"/>
    <col min="4870" max="4879" width="6.140625" style="173" customWidth="1"/>
    <col min="4880" max="5120" width="9.140625" style="173"/>
    <col min="5121" max="5121" width="10" style="173" customWidth="1"/>
    <col min="5122" max="5123" width="6.140625" style="173" customWidth="1"/>
    <col min="5124" max="5124" width="7.85546875" style="173" customWidth="1"/>
    <col min="5125" max="5125" width="7.5703125" style="173" customWidth="1"/>
    <col min="5126" max="5135" width="6.140625" style="173" customWidth="1"/>
    <col min="5136" max="5376" width="9.140625" style="173"/>
    <col min="5377" max="5377" width="10" style="173" customWidth="1"/>
    <col min="5378" max="5379" width="6.140625" style="173" customWidth="1"/>
    <col min="5380" max="5380" width="7.85546875" style="173" customWidth="1"/>
    <col min="5381" max="5381" width="7.5703125" style="173" customWidth="1"/>
    <col min="5382" max="5391" width="6.140625" style="173" customWidth="1"/>
    <col min="5392" max="5632" width="9.140625" style="173"/>
    <col min="5633" max="5633" width="10" style="173" customWidth="1"/>
    <col min="5634" max="5635" width="6.140625" style="173" customWidth="1"/>
    <col min="5636" max="5636" width="7.85546875" style="173" customWidth="1"/>
    <col min="5637" max="5637" width="7.5703125" style="173" customWidth="1"/>
    <col min="5638" max="5647" width="6.140625" style="173" customWidth="1"/>
    <col min="5648" max="5888" width="9.140625" style="173"/>
    <col min="5889" max="5889" width="10" style="173" customWidth="1"/>
    <col min="5890" max="5891" width="6.140625" style="173" customWidth="1"/>
    <col min="5892" max="5892" width="7.85546875" style="173" customWidth="1"/>
    <col min="5893" max="5893" width="7.5703125" style="173" customWidth="1"/>
    <col min="5894" max="5903" width="6.140625" style="173" customWidth="1"/>
    <col min="5904" max="6144" width="9.140625" style="173"/>
    <col min="6145" max="6145" width="10" style="173" customWidth="1"/>
    <col min="6146" max="6147" width="6.140625" style="173" customWidth="1"/>
    <col min="6148" max="6148" width="7.85546875" style="173" customWidth="1"/>
    <col min="6149" max="6149" width="7.5703125" style="173" customWidth="1"/>
    <col min="6150" max="6159" width="6.140625" style="173" customWidth="1"/>
    <col min="6160" max="6400" width="9.140625" style="173"/>
    <col min="6401" max="6401" width="10" style="173" customWidth="1"/>
    <col min="6402" max="6403" width="6.140625" style="173" customWidth="1"/>
    <col min="6404" max="6404" width="7.85546875" style="173" customWidth="1"/>
    <col min="6405" max="6405" width="7.5703125" style="173" customWidth="1"/>
    <col min="6406" max="6415" width="6.140625" style="173" customWidth="1"/>
    <col min="6416" max="6656" width="9.140625" style="173"/>
    <col min="6657" max="6657" width="10" style="173" customWidth="1"/>
    <col min="6658" max="6659" width="6.140625" style="173" customWidth="1"/>
    <col min="6660" max="6660" width="7.85546875" style="173" customWidth="1"/>
    <col min="6661" max="6661" width="7.5703125" style="173" customWidth="1"/>
    <col min="6662" max="6671" width="6.140625" style="173" customWidth="1"/>
    <col min="6672" max="6912" width="9.140625" style="173"/>
    <col min="6913" max="6913" width="10" style="173" customWidth="1"/>
    <col min="6914" max="6915" width="6.140625" style="173" customWidth="1"/>
    <col min="6916" max="6916" width="7.85546875" style="173" customWidth="1"/>
    <col min="6917" max="6917" width="7.5703125" style="173" customWidth="1"/>
    <col min="6918" max="6927" width="6.140625" style="173" customWidth="1"/>
    <col min="6928" max="7168" width="9.140625" style="173"/>
    <col min="7169" max="7169" width="10" style="173" customWidth="1"/>
    <col min="7170" max="7171" width="6.140625" style="173" customWidth="1"/>
    <col min="7172" max="7172" width="7.85546875" style="173" customWidth="1"/>
    <col min="7173" max="7173" width="7.5703125" style="173" customWidth="1"/>
    <col min="7174" max="7183" width="6.140625" style="173" customWidth="1"/>
    <col min="7184" max="7424" width="9.140625" style="173"/>
    <col min="7425" max="7425" width="10" style="173" customWidth="1"/>
    <col min="7426" max="7427" width="6.140625" style="173" customWidth="1"/>
    <col min="7428" max="7428" width="7.85546875" style="173" customWidth="1"/>
    <col min="7429" max="7429" width="7.5703125" style="173" customWidth="1"/>
    <col min="7430" max="7439" width="6.140625" style="173" customWidth="1"/>
    <col min="7440" max="7680" width="9.140625" style="173"/>
    <col min="7681" max="7681" width="10" style="173" customWidth="1"/>
    <col min="7682" max="7683" width="6.140625" style="173" customWidth="1"/>
    <col min="7684" max="7684" width="7.85546875" style="173" customWidth="1"/>
    <col min="7685" max="7685" width="7.5703125" style="173" customWidth="1"/>
    <col min="7686" max="7695" width="6.140625" style="173" customWidth="1"/>
    <col min="7696" max="7936" width="9.140625" style="173"/>
    <col min="7937" max="7937" width="10" style="173" customWidth="1"/>
    <col min="7938" max="7939" width="6.140625" style="173" customWidth="1"/>
    <col min="7940" max="7940" width="7.85546875" style="173" customWidth="1"/>
    <col min="7941" max="7941" width="7.5703125" style="173" customWidth="1"/>
    <col min="7942" max="7951" width="6.140625" style="173" customWidth="1"/>
    <col min="7952" max="8192" width="9.140625" style="173"/>
    <col min="8193" max="8193" width="10" style="173" customWidth="1"/>
    <col min="8194" max="8195" width="6.140625" style="173" customWidth="1"/>
    <col min="8196" max="8196" width="7.85546875" style="173" customWidth="1"/>
    <col min="8197" max="8197" width="7.5703125" style="173" customWidth="1"/>
    <col min="8198" max="8207" width="6.140625" style="173" customWidth="1"/>
    <col min="8208" max="8448" width="9.140625" style="173"/>
    <col min="8449" max="8449" width="10" style="173" customWidth="1"/>
    <col min="8450" max="8451" width="6.140625" style="173" customWidth="1"/>
    <col min="8452" max="8452" width="7.85546875" style="173" customWidth="1"/>
    <col min="8453" max="8453" width="7.5703125" style="173" customWidth="1"/>
    <col min="8454" max="8463" width="6.140625" style="173" customWidth="1"/>
    <col min="8464" max="8704" width="9.140625" style="173"/>
    <col min="8705" max="8705" width="10" style="173" customWidth="1"/>
    <col min="8706" max="8707" width="6.140625" style="173" customWidth="1"/>
    <col min="8708" max="8708" width="7.85546875" style="173" customWidth="1"/>
    <col min="8709" max="8709" width="7.5703125" style="173" customWidth="1"/>
    <col min="8710" max="8719" width="6.140625" style="173" customWidth="1"/>
    <col min="8720" max="8960" width="9.140625" style="173"/>
    <col min="8961" max="8961" width="10" style="173" customWidth="1"/>
    <col min="8962" max="8963" width="6.140625" style="173" customWidth="1"/>
    <col min="8964" max="8964" width="7.85546875" style="173" customWidth="1"/>
    <col min="8965" max="8965" width="7.5703125" style="173" customWidth="1"/>
    <col min="8966" max="8975" width="6.140625" style="173" customWidth="1"/>
    <col min="8976" max="9216" width="9.140625" style="173"/>
    <col min="9217" max="9217" width="10" style="173" customWidth="1"/>
    <col min="9218" max="9219" width="6.140625" style="173" customWidth="1"/>
    <col min="9220" max="9220" width="7.85546875" style="173" customWidth="1"/>
    <col min="9221" max="9221" width="7.5703125" style="173" customWidth="1"/>
    <col min="9222" max="9231" width="6.140625" style="173" customWidth="1"/>
    <col min="9232" max="9472" width="9.140625" style="173"/>
    <col min="9473" max="9473" width="10" style="173" customWidth="1"/>
    <col min="9474" max="9475" width="6.140625" style="173" customWidth="1"/>
    <col min="9476" max="9476" width="7.85546875" style="173" customWidth="1"/>
    <col min="9477" max="9477" width="7.5703125" style="173" customWidth="1"/>
    <col min="9478" max="9487" width="6.140625" style="173" customWidth="1"/>
    <col min="9488" max="9728" width="9.140625" style="173"/>
    <col min="9729" max="9729" width="10" style="173" customWidth="1"/>
    <col min="9730" max="9731" width="6.140625" style="173" customWidth="1"/>
    <col min="9732" max="9732" width="7.85546875" style="173" customWidth="1"/>
    <col min="9733" max="9733" width="7.5703125" style="173" customWidth="1"/>
    <col min="9734" max="9743" width="6.140625" style="173" customWidth="1"/>
    <col min="9744" max="9984" width="9.140625" style="173"/>
    <col min="9985" max="9985" width="10" style="173" customWidth="1"/>
    <col min="9986" max="9987" width="6.140625" style="173" customWidth="1"/>
    <col min="9988" max="9988" width="7.85546875" style="173" customWidth="1"/>
    <col min="9989" max="9989" width="7.5703125" style="173" customWidth="1"/>
    <col min="9990" max="9999" width="6.140625" style="173" customWidth="1"/>
    <col min="10000" max="10240" width="9.140625" style="173"/>
    <col min="10241" max="10241" width="10" style="173" customWidth="1"/>
    <col min="10242" max="10243" width="6.140625" style="173" customWidth="1"/>
    <col min="10244" max="10244" width="7.85546875" style="173" customWidth="1"/>
    <col min="10245" max="10245" width="7.5703125" style="173" customWidth="1"/>
    <col min="10246" max="10255" width="6.140625" style="173" customWidth="1"/>
    <col min="10256" max="10496" width="9.140625" style="173"/>
    <col min="10497" max="10497" width="10" style="173" customWidth="1"/>
    <col min="10498" max="10499" width="6.140625" style="173" customWidth="1"/>
    <col min="10500" max="10500" width="7.85546875" style="173" customWidth="1"/>
    <col min="10501" max="10501" width="7.5703125" style="173" customWidth="1"/>
    <col min="10502" max="10511" width="6.140625" style="173" customWidth="1"/>
    <col min="10512" max="10752" width="9.140625" style="173"/>
    <col min="10753" max="10753" width="10" style="173" customWidth="1"/>
    <col min="10754" max="10755" width="6.140625" style="173" customWidth="1"/>
    <col min="10756" max="10756" width="7.85546875" style="173" customWidth="1"/>
    <col min="10757" max="10757" width="7.5703125" style="173" customWidth="1"/>
    <col min="10758" max="10767" width="6.140625" style="173" customWidth="1"/>
    <col min="10768" max="11008" width="9.140625" style="173"/>
    <col min="11009" max="11009" width="10" style="173" customWidth="1"/>
    <col min="11010" max="11011" width="6.140625" style="173" customWidth="1"/>
    <col min="11012" max="11012" width="7.85546875" style="173" customWidth="1"/>
    <col min="11013" max="11013" width="7.5703125" style="173" customWidth="1"/>
    <col min="11014" max="11023" width="6.140625" style="173" customWidth="1"/>
    <col min="11024" max="11264" width="9.140625" style="173"/>
    <col min="11265" max="11265" width="10" style="173" customWidth="1"/>
    <col min="11266" max="11267" width="6.140625" style="173" customWidth="1"/>
    <col min="11268" max="11268" width="7.85546875" style="173" customWidth="1"/>
    <col min="11269" max="11269" width="7.5703125" style="173" customWidth="1"/>
    <col min="11270" max="11279" width="6.140625" style="173" customWidth="1"/>
    <col min="11280" max="11520" width="9.140625" style="173"/>
    <col min="11521" max="11521" width="10" style="173" customWidth="1"/>
    <col min="11522" max="11523" width="6.140625" style="173" customWidth="1"/>
    <col min="11524" max="11524" width="7.85546875" style="173" customWidth="1"/>
    <col min="11525" max="11525" width="7.5703125" style="173" customWidth="1"/>
    <col min="11526" max="11535" width="6.140625" style="173" customWidth="1"/>
    <col min="11536" max="11776" width="9.140625" style="173"/>
    <col min="11777" max="11777" width="10" style="173" customWidth="1"/>
    <col min="11778" max="11779" width="6.140625" style="173" customWidth="1"/>
    <col min="11780" max="11780" width="7.85546875" style="173" customWidth="1"/>
    <col min="11781" max="11781" width="7.5703125" style="173" customWidth="1"/>
    <col min="11782" max="11791" width="6.140625" style="173" customWidth="1"/>
    <col min="11792" max="12032" width="9.140625" style="173"/>
    <col min="12033" max="12033" width="10" style="173" customWidth="1"/>
    <col min="12034" max="12035" width="6.140625" style="173" customWidth="1"/>
    <col min="12036" max="12036" width="7.85546875" style="173" customWidth="1"/>
    <col min="12037" max="12037" width="7.5703125" style="173" customWidth="1"/>
    <col min="12038" max="12047" width="6.140625" style="173" customWidth="1"/>
    <col min="12048" max="12288" width="9.140625" style="173"/>
    <col min="12289" max="12289" width="10" style="173" customWidth="1"/>
    <col min="12290" max="12291" width="6.140625" style="173" customWidth="1"/>
    <col min="12292" max="12292" width="7.85546875" style="173" customWidth="1"/>
    <col min="12293" max="12293" width="7.5703125" style="173" customWidth="1"/>
    <col min="12294" max="12303" width="6.140625" style="173" customWidth="1"/>
    <col min="12304" max="12544" width="9.140625" style="173"/>
    <col min="12545" max="12545" width="10" style="173" customWidth="1"/>
    <col min="12546" max="12547" width="6.140625" style="173" customWidth="1"/>
    <col min="12548" max="12548" width="7.85546875" style="173" customWidth="1"/>
    <col min="12549" max="12549" width="7.5703125" style="173" customWidth="1"/>
    <col min="12550" max="12559" width="6.140625" style="173" customWidth="1"/>
    <col min="12560" max="12800" width="9.140625" style="173"/>
    <col min="12801" max="12801" width="10" style="173" customWidth="1"/>
    <col min="12802" max="12803" width="6.140625" style="173" customWidth="1"/>
    <col min="12804" max="12804" width="7.85546875" style="173" customWidth="1"/>
    <col min="12805" max="12805" width="7.5703125" style="173" customWidth="1"/>
    <col min="12806" max="12815" width="6.140625" style="173" customWidth="1"/>
    <col min="12816" max="13056" width="9.140625" style="173"/>
    <col min="13057" max="13057" width="10" style="173" customWidth="1"/>
    <col min="13058" max="13059" width="6.140625" style="173" customWidth="1"/>
    <col min="13060" max="13060" width="7.85546875" style="173" customWidth="1"/>
    <col min="13061" max="13061" width="7.5703125" style="173" customWidth="1"/>
    <col min="13062" max="13071" width="6.140625" style="173" customWidth="1"/>
    <col min="13072" max="13312" width="9.140625" style="173"/>
    <col min="13313" max="13313" width="10" style="173" customWidth="1"/>
    <col min="13314" max="13315" width="6.140625" style="173" customWidth="1"/>
    <col min="13316" max="13316" width="7.85546875" style="173" customWidth="1"/>
    <col min="13317" max="13317" width="7.5703125" style="173" customWidth="1"/>
    <col min="13318" max="13327" width="6.140625" style="173" customWidth="1"/>
    <col min="13328" max="13568" width="9.140625" style="173"/>
    <col min="13569" max="13569" width="10" style="173" customWidth="1"/>
    <col min="13570" max="13571" width="6.140625" style="173" customWidth="1"/>
    <col min="13572" max="13572" width="7.85546875" style="173" customWidth="1"/>
    <col min="13573" max="13573" width="7.5703125" style="173" customWidth="1"/>
    <col min="13574" max="13583" width="6.140625" style="173" customWidth="1"/>
    <col min="13584" max="13824" width="9.140625" style="173"/>
    <col min="13825" max="13825" width="10" style="173" customWidth="1"/>
    <col min="13826" max="13827" width="6.140625" style="173" customWidth="1"/>
    <col min="13828" max="13828" width="7.85546875" style="173" customWidth="1"/>
    <col min="13829" max="13829" width="7.5703125" style="173" customWidth="1"/>
    <col min="13830" max="13839" width="6.140625" style="173" customWidth="1"/>
    <col min="13840" max="14080" width="9.140625" style="173"/>
    <col min="14081" max="14081" width="10" style="173" customWidth="1"/>
    <col min="14082" max="14083" width="6.140625" style="173" customWidth="1"/>
    <col min="14084" max="14084" width="7.85546875" style="173" customWidth="1"/>
    <col min="14085" max="14085" width="7.5703125" style="173" customWidth="1"/>
    <col min="14086" max="14095" width="6.140625" style="173" customWidth="1"/>
    <col min="14096" max="14336" width="9.140625" style="173"/>
    <col min="14337" max="14337" width="10" style="173" customWidth="1"/>
    <col min="14338" max="14339" width="6.140625" style="173" customWidth="1"/>
    <col min="14340" max="14340" width="7.85546875" style="173" customWidth="1"/>
    <col min="14341" max="14341" width="7.5703125" style="173" customWidth="1"/>
    <col min="14342" max="14351" width="6.140625" style="173" customWidth="1"/>
    <col min="14352" max="14592" width="9.140625" style="173"/>
    <col min="14593" max="14593" width="10" style="173" customWidth="1"/>
    <col min="14594" max="14595" width="6.140625" style="173" customWidth="1"/>
    <col min="14596" max="14596" width="7.85546875" style="173" customWidth="1"/>
    <col min="14597" max="14597" width="7.5703125" style="173" customWidth="1"/>
    <col min="14598" max="14607" width="6.140625" style="173" customWidth="1"/>
    <col min="14608" max="14848" width="9.140625" style="173"/>
    <col min="14849" max="14849" width="10" style="173" customWidth="1"/>
    <col min="14850" max="14851" width="6.140625" style="173" customWidth="1"/>
    <col min="14852" max="14852" width="7.85546875" style="173" customWidth="1"/>
    <col min="14853" max="14853" width="7.5703125" style="173" customWidth="1"/>
    <col min="14854" max="14863" width="6.140625" style="173" customWidth="1"/>
    <col min="14864" max="15104" width="9.140625" style="173"/>
    <col min="15105" max="15105" width="10" style="173" customWidth="1"/>
    <col min="15106" max="15107" width="6.140625" style="173" customWidth="1"/>
    <col min="15108" max="15108" width="7.85546875" style="173" customWidth="1"/>
    <col min="15109" max="15109" width="7.5703125" style="173" customWidth="1"/>
    <col min="15110" max="15119" width="6.140625" style="173" customWidth="1"/>
    <col min="15120" max="15360" width="9.140625" style="173"/>
    <col min="15361" max="15361" width="10" style="173" customWidth="1"/>
    <col min="15362" max="15363" width="6.140625" style="173" customWidth="1"/>
    <col min="15364" max="15364" width="7.85546875" style="173" customWidth="1"/>
    <col min="15365" max="15365" width="7.5703125" style="173" customWidth="1"/>
    <col min="15366" max="15375" width="6.140625" style="173" customWidth="1"/>
    <col min="15376" max="15616" width="9.140625" style="173"/>
    <col min="15617" max="15617" width="10" style="173" customWidth="1"/>
    <col min="15618" max="15619" width="6.140625" style="173" customWidth="1"/>
    <col min="15620" max="15620" width="7.85546875" style="173" customWidth="1"/>
    <col min="15621" max="15621" width="7.5703125" style="173" customWidth="1"/>
    <col min="15622" max="15631" width="6.140625" style="173" customWidth="1"/>
    <col min="15632" max="15872" width="9.140625" style="173"/>
    <col min="15873" max="15873" width="10" style="173" customWidth="1"/>
    <col min="15874" max="15875" width="6.140625" style="173" customWidth="1"/>
    <col min="15876" max="15876" width="7.85546875" style="173" customWidth="1"/>
    <col min="15877" max="15877" width="7.5703125" style="173" customWidth="1"/>
    <col min="15878" max="15887" width="6.140625" style="173" customWidth="1"/>
    <col min="15888" max="16128" width="9.140625" style="173"/>
    <col min="16129" max="16129" width="10" style="173" customWidth="1"/>
    <col min="16130" max="16131" width="6.140625" style="173" customWidth="1"/>
    <col min="16132" max="16132" width="7.85546875" style="173" customWidth="1"/>
    <col min="16133" max="16133" width="7.5703125" style="173" customWidth="1"/>
    <col min="16134" max="16143" width="6.140625" style="173" customWidth="1"/>
    <col min="16144" max="16384" width="9.140625" style="173"/>
  </cols>
  <sheetData>
    <row r="1" spans="1:15">
      <c r="A1" s="843" t="s">
        <v>483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</row>
    <row r="2" spans="1:15">
      <c r="G2" s="346"/>
      <c r="L2" s="844" t="s">
        <v>484</v>
      </c>
      <c r="M2" s="844"/>
    </row>
    <row r="3" spans="1:15">
      <c r="A3" s="347"/>
      <c r="B3" s="845" t="s">
        <v>485</v>
      </c>
      <c r="C3" s="846"/>
      <c r="D3" s="348"/>
      <c r="E3" s="349"/>
      <c r="F3" s="350" t="s">
        <v>486</v>
      </c>
      <c r="G3" s="350"/>
      <c r="H3" s="351" t="s">
        <v>487</v>
      </c>
      <c r="I3" s="352"/>
      <c r="J3" s="352"/>
      <c r="K3" s="352"/>
      <c r="L3" s="352"/>
      <c r="M3" s="352"/>
      <c r="N3" s="350"/>
      <c r="O3" s="349"/>
    </row>
    <row r="4" spans="1:15" ht="15">
      <c r="A4" s="353" t="s">
        <v>65</v>
      </c>
      <c r="B4" s="847" t="s">
        <v>488</v>
      </c>
      <c r="C4" s="848"/>
      <c r="D4" s="847" t="s">
        <v>489</v>
      </c>
      <c r="E4" s="849"/>
      <c r="F4" s="354" t="s">
        <v>490</v>
      </c>
      <c r="G4" s="355"/>
      <c r="H4" s="850" t="s">
        <v>491</v>
      </c>
      <c r="I4" s="851"/>
      <c r="J4" s="845" t="s">
        <v>492</v>
      </c>
      <c r="K4" s="846"/>
      <c r="L4" s="850" t="s">
        <v>493</v>
      </c>
      <c r="M4" s="851"/>
      <c r="N4" s="852" t="s">
        <v>494</v>
      </c>
      <c r="O4" s="853"/>
    </row>
    <row r="5" spans="1:15">
      <c r="A5" s="356"/>
      <c r="B5" s="841" t="s">
        <v>495</v>
      </c>
      <c r="C5" s="842"/>
      <c r="D5" s="357"/>
      <c r="E5" s="358"/>
      <c r="F5" s="359" t="s">
        <v>496</v>
      </c>
      <c r="G5" s="358"/>
      <c r="H5" s="841"/>
      <c r="I5" s="842"/>
      <c r="J5" s="841" t="s">
        <v>497</v>
      </c>
      <c r="K5" s="842"/>
      <c r="L5" s="841"/>
      <c r="M5" s="842"/>
      <c r="N5" s="854"/>
      <c r="O5" s="855"/>
    </row>
    <row r="6" spans="1:15">
      <c r="A6" s="360"/>
      <c r="B6" s="360">
        <v>2013</v>
      </c>
      <c r="C6" s="360">
        <v>2014</v>
      </c>
      <c r="D6" s="361">
        <v>2013</v>
      </c>
      <c r="E6" s="360">
        <v>2014</v>
      </c>
      <c r="F6" s="360">
        <v>2013</v>
      </c>
      <c r="G6" s="360">
        <v>2014</v>
      </c>
      <c r="H6" s="360">
        <v>2013</v>
      </c>
      <c r="I6" s="360">
        <v>2014</v>
      </c>
      <c r="J6" s="360">
        <v>2013</v>
      </c>
      <c r="K6" s="360">
        <v>2014</v>
      </c>
      <c r="L6" s="360">
        <v>2013</v>
      </c>
      <c r="M6" s="360">
        <v>2014</v>
      </c>
      <c r="N6" s="360">
        <v>2013</v>
      </c>
      <c r="O6" s="360">
        <v>2014</v>
      </c>
    </row>
    <row r="7" spans="1:15">
      <c r="A7" s="260" t="s">
        <v>498</v>
      </c>
      <c r="B7" s="362">
        <v>214</v>
      </c>
      <c r="C7" s="362">
        <v>222</v>
      </c>
      <c r="D7" s="363">
        <v>2955</v>
      </c>
      <c r="E7" s="260">
        <v>1898</v>
      </c>
      <c r="F7" s="260">
        <v>7</v>
      </c>
      <c r="G7" s="260">
        <v>8</v>
      </c>
      <c r="H7" s="260">
        <v>0</v>
      </c>
      <c r="I7" s="260">
        <v>1</v>
      </c>
      <c r="J7" s="260">
        <v>0</v>
      </c>
      <c r="K7" s="260">
        <v>0</v>
      </c>
      <c r="L7" s="260">
        <v>1</v>
      </c>
      <c r="M7" s="260">
        <v>3</v>
      </c>
      <c r="N7" s="260">
        <v>3</v>
      </c>
      <c r="O7" s="260">
        <v>2</v>
      </c>
    </row>
    <row r="8" spans="1:15">
      <c r="A8" s="263" t="s">
        <v>499</v>
      </c>
      <c r="B8" s="48">
        <v>226</v>
      </c>
      <c r="C8" s="263">
        <v>225</v>
      </c>
      <c r="D8" s="363">
        <v>4409</v>
      </c>
      <c r="E8" s="263">
        <v>4924</v>
      </c>
      <c r="F8" s="263">
        <v>9</v>
      </c>
      <c r="G8" s="263">
        <v>10</v>
      </c>
      <c r="H8" s="263">
        <v>0</v>
      </c>
      <c r="I8" s="263">
        <v>1</v>
      </c>
      <c r="J8" s="263">
        <v>0</v>
      </c>
      <c r="K8" s="263">
        <v>0</v>
      </c>
      <c r="L8" s="263">
        <v>1</v>
      </c>
      <c r="M8" s="263">
        <v>2</v>
      </c>
      <c r="N8" s="263">
        <v>5</v>
      </c>
      <c r="O8" s="263">
        <v>2</v>
      </c>
    </row>
    <row r="9" spans="1:15">
      <c r="A9" s="263" t="s">
        <v>500</v>
      </c>
      <c r="B9" s="263">
        <v>269</v>
      </c>
      <c r="C9" s="263">
        <v>240</v>
      </c>
      <c r="D9" s="363">
        <v>3729</v>
      </c>
      <c r="E9" s="263">
        <v>3774</v>
      </c>
      <c r="F9" s="263">
        <v>14</v>
      </c>
      <c r="G9" s="263">
        <v>5</v>
      </c>
      <c r="H9" s="263">
        <v>0</v>
      </c>
      <c r="I9" s="263">
        <v>2</v>
      </c>
      <c r="J9" s="263">
        <v>0</v>
      </c>
      <c r="K9" s="263">
        <v>0</v>
      </c>
      <c r="L9" s="263">
        <v>4</v>
      </c>
      <c r="M9" s="263">
        <v>2</v>
      </c>
      <c r="N9" s="263">
        <v>0</v>
      </c>
      <c r="O9" s="263">
        <v>1</v>
      </c>
    </row>
    <row r="10" spans="1:15">
      <c r="A10" s="263" t="s">
        <v>47</v>
      </c>
      <c r="B10" s="263">
        <v>177</v>
      </c>
      <c r="C10" s="263">
        <v>153</v>
      </c>
      <c r="D10" s="363">
        <v>1144</v>
      </c>
      <c r="E10" s="263">
        <v>1484</v>
      </c>
      <c r="F10" s="263">
        <v>3</v>
      </c>
      <c r="G10" s="263">
        <v>12</v>
      </c>
      <c r="H10" s="263">
        <v>0</v>
      </c>
      <c r="I10" s="263">
        <v>0</v>
      </c>
      <c r="J10" s="263">
        <v>0</v>
      </c>
      <c r="K10" s="263">
        <v>0</v>
      </c>
      <c r="L10" s="263">
        <v>0</v>
      </c>
      <c r="M10" s="263">
        <v>0</v>
      </c>
      <c r="N10" s="263">
        <v>2</v>
      </c>
      <c r="O10" s="263">
        <v>1</v>
      </c>
    </row>
    <row r="11" spans="1:15">
      <c r="A11" s="263" t="s">
        <v>501</v>
      </c>
      <c r="B11" s="263">
        <v>205</v>
      </c>
      <c r="C11" s="263">
        <v>167</v>
      </c>
      <c r="D11" s="363">
        <v>2211</v>
      </c>
      <c r="E11" s="263">
        <v>2166</v>
      </c>
      <c r="F11" s="263">
        <v>1</v>
      </c>
      <c r="G11" s="263">
        <v>6</v>
      </c>
      <c r="H11" s="263">
        <v>1</v>
      </c>
      <c r="I11" s="263">
        <v>1</v>
      </c>
      <c r="J11" s="263">
        <v>0</v>
      </c>
      <c r="K11" s="263">
        <v>0</v>
      </c>
      <c r="L11" s="263">
        <v>0</v>
      </c>
      <c r="M11" s="263">
        <v>1</v>
      </c>
      <c r="N11" s="263">
        <v>0</v>
      </c>
      <c r="O11" s="263">
        <v>0</v>
      </c>
    </row>
    <row r="12" spans="1:15">
      <c r="A12" s="263" t="s">
        <v>502</v>
      </c>
      <c r="B12" s="263">
        <v>212</v>
      </c>
      <c r="C12" s="263">
        <v>225</v>
      </c>
      <c r="D12" s="363">
        <v>4534</v>
      </c>
      <c r="E12" s="263">
        <v>5081</v>
      </c>
      <c r="F12" s="263">
        <v>14</v>
      </c>
      <c r="G12" s="263">
        <v>11</v>
      </c>
      <c r="H12" s="263">
        <v>1</v>
      </c>
      <c r="I12" s="263">
        <v>1</v>
      </c>
      <c r="J12" s="263">
        <v>2</v>
      </c>
      <c r="K12" s="263">
        <v>0</v>
      </c>
      <c r="L12" s="263">
        <v>1</v>
      </c>
      <c r="M12" s="263">
        <v>5</v>
      </c>
      <c r="N12" s="263">
        <v>2</v>
      </c>
      <c r="O12" s="263">
        <v>1</v>
      </c>
    </row>
    <row r="13" spans="1:15">
      <c r="A13" s="263" t="s">
        <v>503</v>
      </c>
      <c r="B13" s="263">
        <v>215</v>
      </c>
      <c r="C13" s="263">
        <v>152</v>
      </c>
      <c r="D13" s="363">
        <v>3207</v>
      </c>
      <c r="E13" s="263">
        <v>2775</v>
      </c>
      <c r="F13" s="263">
        <v>8</v>
      </c>
      <c r="G13" s="263">
        <v>14</v>
      </c>
      <c r="H13" s="263">
        <v>0</v>
      </c>
      <c r="I13" s="263">
        <v>2</v>
      </c>
      <c r="J13" s="263">
        <v>0</v>
      </c>
      <c r="K13" s="263">
        <v>1</v>
      </c>
      <c r="L13" s="263">
        <v>1</v>
      </c>
      <c r="M13" s="263">
        <v>4</v>
      </c>
      <c r="N13" s="263">
        <v>3</v>
      </c>
      <c r="O13" s="263">
        <v>4</v>
      </c>
    </row>
    <row r="14" spans="1:15">
      <c r="A14" s="263" t="s">
        <v>504</v>
      </c>
      <c r="B14" s="263">
        <v>176</v>
      </c>
      <c r="C14" s="263">
        <v>127</v>
      </c>
      <c r="D14" s="363">
        <v>2066</v>
      </c>
      <c r="E14" s="263">
        <v>3850</v>
      </c>
      <c r="F14" s="263">
        <v>14</v>
      </c>
      <c r="G14" s="263">
        <v>8</v>
      </c>
      <c r="H14" s="263">
        <v>2</v>
      </c>
      <c r="I14" s="263">
        <v>1</v>
      </c>
      <c r="J14" s="263">
        <v>2</v>
      </c>
      <c r="K14" s="263">
        <v>0</v>
      </c>
      <c r="L14" s="263">
        <v>1</v>
      </c>
      <c r="M14" s="263">
        <v>5</v>
      </c>
      <c r="N14" s="263">
        <v>4</v>
      </c>
      <c r="O14" s="263">
        <v>2</v>
      </c>
    </row>
    <row r="15" spans="1:15">
      <c r="A15" s="263" t="s">
        <v>505</v>
      </c>
      <c r="B15" s="263">
        <v>174</v>
      </c>
      <c r="C15" s="263">
        <v>175</v>
      </c>
      <c r="D15" s="363">
        <v>2120</v>
      </c>
      <c r="E15" s="263">
        <v>2372</v>
      </c>
      <c r="F15" s="263">
        <v>12</v>
      </c>
      <c r="G15" s="263">
        <v>11</v>
      </c>
      <c r="H15" s="263">
        <v>2</v>
      </c>
      <c r="I15" s="263">
        <v>2</v>
      </c>
      <c r="J15" s="263">
        <v>1</v>
      </c>
      <c r="K15" s="263">
        <v>0</v>
      </c>
      <c r="L15" s="263">
        <v>4</v>
      </c>
      <c r="M15" s="263">
        <v>2</v>
      </c>
      <c r="N15" s="263">
        <v>2</v>
      </c>
      <c r="O15" s="263">
        <v>5</v>
      </c>
    </row>
    <row r="16" spans="1:15">
      <c r="A16" s="263" t="s">
        <v>506</v>
      </c>
      <c r="B16" s="263">
        <v>175</v>
      </c>
      <c r="C16" s="263">
        <v>155</v>
      </c>
      <c r="D16" s="363">
        <v>2953</v>
      </c>
      <c r="E16" s="263">
        <v>3274</v>
      </c>
      <c r="F16" s="263">
        <v>12</v>
      </c>
      <c r="G16" s="263">
        <v>9</v>
      </c>
      <c r="H16" s="263">
        <v>0</v>
      </c>
      <c r="I16" s="263">
        <v>0</v>
      </c>
      <c r="J16" s="263">
        <v>2</v>
      </c>
      <c r="K16" s="263">
        <v>0</v>
      </c>
      <c r="L16" s="263">
        <v>0</v>
      </c>
      <c r="M16" s="263">
        <v>3</v>
      </c>
      <c r="N16" s="263">
        <v>8</v>
      </c>
      <c r="O16" s="263">
        <v>3</v>
      </c>
    </row>
    <row r="17" spans="1:15">
      <c r="A17" s="263" t="s">
        <v>507</v>
      </c>
      <c r="B17" s="263">
        <v>227</v>
      </c>
      <c r="C17" s="263">
        <v>165</v>
      </c>
      <c r="D17" s="363">
        <v>5765</v>
      </c>
      <c r="E17" s="263">
        <v>5543</v>
      </c>
      <c r="F17" s="263">
        <v>4</v>
      </c>
      <c r="G17" s="263">
        <v>4</v>
      </c>
      <c r="H17" s="263">
        <v>1</v>
      </c>
      <c r="I17" s="263">
        <v>1</v>
      </c>
      <c r="J17" s="263">
        <v>0</v>
      </c>
      <c r="K17" s="263">
        <v>0</v>
      </c>
      <c r="L17" s="263">
        <v>0</v>
      </c>
      <c r="M17" s="263">
        <v>2</v>
      </c>
      <c r="N17" s="263">
        <v>2</v>
      </c>
      <c r="O17" s="263">
        <v>1</v>
      </c>
    </row>
    <row r="18" spans="1:15">
      <c r="A18" s="263" t="s">
        <v>508</v>
      </c>
      <c r="B18" s="263">
        <v>262</v>
      </c>
      <c r="C18" s="263">
        <v>240</v>
      </c>
      <c r="D18" s="363">
        <v>2960</v>
      </c>
      <c r="E18" s="263">
        <v>2574</v>
      </c>
      <c r="F18" s="263">
        <v>14</v>
      </c>
      <c r="G18" s="263">
        <v>4</v>
      </c>
      <c r="H18" s="263">
        <v>0</v>
      </c>
      <c r="I18" s="263">
        <v>1</v>
      </c>
      <c r="J18" s="263">
        <v>0</v>
      </c>
      <c r="K18" s="263">
        <v>0</v>
      </c>
      <c r="L18" s="263">
        <v>0</v>
      </c>
      <c r="M18" s="263">
        <v>1</v>
      </c>
      <c r="N18" s="263">
        <v>1</v>
      </c>
      <c r="O18" s="263">
        <v>2</v>
      </c>
    </row>
    <row r="19" spans="1:15">
      <c r="A19" s="263" t="s">
        <v>38</v>
      </c>
      <c r="B19" s="263">
        <v>682</v>
      </c>
      <c r="C19" s="263">
        <v>667</v>
      </c>
      <c r="D19" s="363">
        <v>10490</v>
      </c>
      <c r="E19" s="263">
        <v>11518</v>
      </c>
      <c r="F19" s="263">
        <v>13</v>
      </c>
      <c r="G19" s="263">
        <v>10</v>
      </c>
      <c r="H19" s="263">
        <v>2</v>
      </c>
      <c r="I19" s="263">
        <v>3</v>
      </c>
      <c r="J19" s="263">
        <v>6</v>
      </c>
      <c r="K19" s="263">
        <v>0</v>
      </c>
      <c r="L19" s="263">
        <v>2</v>
      </c>
      <c r="M19" s="263">
        <v>1</v>
      </c>
      <c r="N19" s="263">
        <v>2</v>
      </c>
      <c r="O19" s="263">
        <v>4</v>
      </c>
    </row>
    <row r="20" spans="1:15">
      <c r="A20" s="263" t="s">
        <v>509</v>
      </c>
      <c r="B20" s="263">
        <v>272</v>
      </c>
      <c r="C20" s="263">
        <v>264</v>
      </c>
      <c r="D20" s="48">
        <v>5054</v>
      </c>
      <c r="E20" s="263">
        <v>6102</v>
      </c>
      <c r="F20" s="263">
        <v>18</v>
      </c>
      <c r="G20" s="263">
        <v>18</v>
      </c>
      <c r="H20" s="263">
        <v>2</v>
      </c>
      <c r="I20" s="263">
        <v>4</v>
      </c>
      <c r="J20" s="263">
        <v>0</v>
      </c>
      <c r="K20" s="263">
        <v>0</v>
      </c>
      <c r="L20" s="263">
        <v>2</v>
      </c>
      <c r="M20" s="263">
        <v>3</v>
      </c>
      <c r="N20" s="263">
        <v>6</v>
      </c>
      <c r="O20" s="263">
        <v>8</v>
      </c>
    </row>
    <row r="21" spans="1:15">
      <c r="A21" s="263" t="s">
        <v>39</v>
      </c>
      <c r="B21" s="263">
        <v>5334</v>
      </c>
      <c r="C21" s="263">
        <v>5763</v>
      </c>
      <c r="D21" s="48">
        <v>102613</v>
      </c>
      <c r="E21" s="263">
        <v>108753</v>
      </c>
      <c r="F21" s="263">
        <v>220</v>
      </c>
      <c r="G21" s="263">
        <v>210</v>
      </c>
      <c r="H21" s="263">
        <v>11</v>
      </c>
      <c r="I21" s="263">
        <v>7</v>
      </c>
      <c r="J21" s="263">
        <v>9</v>
      </c>
      <c r="K21" s="263">
        <v>5</v>
      </c>
      <c r="L21" s="263">
        <v>43</v>
      </c>
      <c r="M21" s="263">
        <v>31</v>
      </c>
      <c r="N21" s="263">
        <v>63</v>
      </c>
      <c r="O21" s="263">
        <v>51</v>
      </c>
    </row>
    <row r="22" spans="1:15">
      <c r="A22" s="263" t="s">
        <v>510</v>
      </c>
      <c r="B22" s="263">
        <v>511</v>
      </c>
      <c r="C22" s="263">
        <v>492</v>
      </c>
      <c r="D22" s="48">
        <v>1046</v>
      </c>
      <c r="E22" s="263">
        <v>787</v>
      </c>
      <c r="F22" s="263">
        <v>0</v>
      </c>
      <c r="G22" s="263">
        <v>0</v>
      </c>
      <c r="H22" s="263">
        <v>0</v>
      </c>
      <c r="I22" s="263">
        <v>0</v>
      </c>
      <c r="J22" s="263">
        <v>0</v>
      </c>
      <c r="K22" s="263">
        <v>0</v>
      </c>
      <c r="L22" s="263">
        <v>0</v>
      </c>
      <c r="M22" s="263">
        <v>0</v>
      </c>
      <c r="N22" s="263">
        <v>0</v>
      </c>
      <c r="O22" s="263">
        <v>0</v>
      </c>
    </row>
    <row r="23" spans="1:15">
      <c r="A23" s="263" t="s">
        <v>511</v>
      </c>
      <c r="B23" s="263">
        <v>431</v>
      </c>
      <c r="C23" s="263">
        <v>420</v>
      </c>
      <c r="D23" s="48">
        <v>898</v>
      </c>
      <c r="E23" s="263">
        <v>584</v>
      </c>
      <c r="F23" s="263">
        <v>0</v>
      </c>
      <c r="G23" s="263">
        <v>0</v>
      </c>
      <c r="H23" s="263">
        <v>0</v>
      </c>
      <c r="I23" s="263">
        <v>0</v>
      </c>
      <c r="J23" s="263">
        <v>0</v>
      </c>
      <c r="K23" s="263">
        <v>0</v>
      </c>
      <c r="L23" s="263">
        <v>0</v>
      </c>
      <c r="M23" s="263">
        <v>0</v>
      </c>
      <c r="N23" s="263">
        <v>0</v>
      </c>
      <c r="O23" s="263">
        <v>0</v>
      </c>
    </row>
    <row r="24" spans="1:15">
      <c r="A24" s="263" t="s">
        <v>512</v>
      </c>
      <c r="B24" s="263">
        <v>522</v>
      </c>
      <c r="C24" s="263">
        <v>1119</v>
      </c>
      <c r="D24" s="48">
        <v>2414</v>
      </c>
      <c r="E24" s="263">
        <v>2905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  <c r="M24" s="263">
        <v>0</v>
      </c>
      <c r="N24" s="263">
        <v>0</v>
      </c>
      <c r="O24" s="263">
        <v>0</v>
      </c>
    </row>
    <row r="25" spans="1:15">
      <c r="A25" s="364" t="s">
        <v>93</v>
      </c>
      <c r="B25" s="250">
        <f>SUM(B7:B24)</f>
        <v>10284</v>
      </c>
      <c r="C25" s="364">
        <f>SUM(C7:C24)</f>
        <v>10971</v>
      </c>
      <c r="D25" s="364">
        <f>SUM(D7:D24)</f>
        <v>160568</v>
      </c>
      <c r="E25" s="364">
        <f t="shared" ref="E25:O25" si="0">SUM(E7:E24)</f>
        <v>170364</v>
      </c>
      <c r="F25" s="364">
        <f>SUM(F7:F24)</f>
        <v>363</v>
      </c>
      <c r="G25" s="364">
        <f t="shared" si="0"/>
        <v>340</v>
      </c>
      <c r="H25" s="364">
        <f t="shared" si="0"/>
        <v>22</v>
      </c>
      <c r="I25" s="364">
        <f t="shared" si="0"/>
        <v>27</v>
      </c>
      <c r="J25" s="364">
        <f>SUM(J7:J24)</f>
        <v>22</v>
      </c>
      <c r="K25" s="364">
        <f t="shared" si="0"/>
        <v>6</v>
      </c>
      <c r="L25" s="364">
        <f t="shared" si="0"/>
        <v>60</v>
      </c>
      <c r="M25" s="364">
        <f t="shared" si="0"/>
        <v>65</v>
      </c>
      <c r="N25" s="364">
        <f t="shared" si="0"/>
        <v>103</v>
      </c>
      <c r="O25" s="364">
        <f t="shared" si="0"/>
        <v>87</v>
      </c>
    </row>
  </sheetData>
  <mergeCells count="11">
    <mergeCell ref="J5:K5"/>
    <mergeCell ref="A1:O1"/>
    <mergeCell ref="L2:M2"/>
    <mergeCell ref="B3:C3"/>
    <mergeCell ref="B4:C4"/>
    <mergeCell ref="D4:E4"/>
    <mergeCell ref="H4:I5"/>
    <mergeCell ref="J4:K4"/>
    <mergeCell ref="L4:M5"/>
    <mergeCell ref="N4:O5"/>
    <mergeCell ref="B5:C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L15" sqref="L15"/>
    </sheetView>
  </sheetViews>
  <sheetFormatPr defaultRowHeight="14.25"/>
  <cols>
    <col min="1" max="1" width="4.5703125" style="365" customWidth="1"/>
    <col min="2" max="2" width="22.28515625" style="365" customWidth="1"/>
    <col min="3" max="3" width="7" style="365" customWidth="1"/>
    <col min="4" max="4" width="8.5703125" style="365" customWidth="1"/>
    <col min="5" max="5" width="7.28515625" style="366" customWidth="1"/>
    <col min="6" max="6" width="8.5703125" style="367" customWidth="1"/>
    <col min="7" max="7" width="6.7109375" style="367" customWidth="1"/>
    <col min="8" max="8" width="8.5703125" style="365" customWidth="1"/>
    <col min="9" max="9" width="10" style="365" customWidth="1"/>
    <col min="10" max="10" width="9.140625" style="365"/>
    <col min="11" max="11" width="9.5703125" style="365" bestFit="1" customWidth="1"/>
    <col min="12" max="256" width="9.140625" style="365"/>
    <col min="257" max="257" width="4.5703125" style="365" customWidth="1"/>
    <col min="258" max="258" width="22.28515625" style="365" customWidth="1"/>
    <col min="259" max="259" width="7" style="365" customWidth="1"/>
    <col min="260" max="260" width="8.5703125" style="365" customWidth="1"/>
    <col min="261" max="261" width="7.28515625" style="365" customWidth="1"/>
    <col min="262" max="262" width="8.5703125" style="365" customWidth="1"/>
    <col min="263" max="263" width="6.7109375" style="365" customWidth="1"/>
    <col min="264" max="264" width="8.5703125" style="365" customWidth="1"/>
    <col min="265" max="265" width="10" style="365" customWidth="1"/>
    <col min="266" max="266" width="9.140625" style="365"/>
    <col min="267" max="267" width="9.5703125" style="365" bestFit="1" customWidth="1"/>
    <col min="268" max="512" width="9.140625" style="365"/>
    <col min="513" max="513" width="4.5703125" style="365" customWidth="1"/>
    <col min="514" max="514" width="22.28515625" style="365" customWidth="1"/>
    <col min="515" max="515" width="7" style="365" customWidth="1"/>
    <col min="516" max="516" width="8.5703125" style="365" customWidth="1"/>
    <col min="517" max="517" width="7.28515625" style="365" customWidth="1"/>
    <col min="518" max="518" width="8.5703125" style="365" customWidth="1"/>
    <col min="519" max="519" width="6.7109375" style="365" customWidth="1"/>
    <col min="520" max="520" width="8.5703125" style="365" customWidth="1"/>
    <col min="521" max="521" width="10" style="365" customWidth="1"/>
    <col min="522" max="522" width="9.140625" style="365"/>
    <col min="523" max="523" width="9.5703125" style="365" bestFit="1" customWidth="1"/>
    <col min="524" max="768" width="9.140625" style="365"/>
    <col min="769" max="769" width="4.5703125" style="365" customWidth="1"/>
    <col min="770" max="770" width="22.28515625" style="365" customWidth="1"/>
    <col min="771" max="771" width="7" style="365" customWidth="1"/>
    <col min="772" max="772" width="8.5703125" style="365" customWidth="1"/>
    <col min="773" max="773" width="7.28515625" style="365" customWidth="1"/>
    <col min="774" max="774" width="8.5703125" style="365" customWidth="1"/>
    <col min="775" max="775" width="6.7109375" style="365" customWidth="1"/>
    <col min="776" max="776" width="8.5703125" style="365" customWidth="1"/>
    <col min="777" max="777" width="10" style="365" customWidth="1"/>
    <col min="778" max="778" width="9.140625" style="365"/>
    <col min="779" max="779" width="9.5703125" style="365" bestFit="1" customWidth="1"/>
    <col min="780" max="1024" width="9.140625" style="365"/>
    <col min="1025" max="1025" width="4.5703125" style="365" customWidth="1"/>
    <col min="1026" max="1026" width="22.28515625" style="365" customWidth="1"/>
    <col min="1027" max="1027" width="7" style="365" customWidth="1"/>
    <col min="1028" max="1028" width="8.5703125" style="365" customWidth="1"/>
    <col min="1029" max="1029" width="7.28515625" style="365" customWidth="1"/>
    <col min="1030" max="1030" width="8.5703125" style="365" customWidth="1"/>
    <col min="1031" max="1031" width="6.7109375" style="365" customWidth="1"/>
    <col min="1032" max="1032" width="8.5703125" style="365" customWidth="1"/>
    <col min="1033" max="1033" width="10" style="365" customWidth="1"/>
    <col min="1034" max="1034" width="9.140625" style="365"/>
    <col min="1035" max="1035" width="9.5703125" style="365" bestFit="1" customWidth="1"/>
    <col min="1036" max="1280" width="9.140625" style="365"/>
    <col min="1281" max="1281" width="4.5703125" style="365" customWidth="1"/>
    <col min="1282" max="1282" width="22.28515625" style="365" customWidth="1"/>
    <col min="1283" max="1283" width="7" style="365" customWidth="1"/>
    <col min="1284" max="1284" width="8.5703125" style="365" customWidth="1"/>
    <col min="1285" max="1285" width="7.28515625" style="365" customWidth="1"/>
    <col min="1286" max="1286" width="8.5703125" style="365" customWidth="1"/>
    <col min="1287" max="1287" width="6.7109375" style="365" customWidth="1"/>
    <col min="1288" max="1288" width="8.5703125" style="365" customWidth="1"/>
    <col min="1289" max="1289" width="10" style="365" customWidth="1"/>
    <col min="1290" max="1290" width="9.140625" style="365"/>
    <col min="1291" max="1291" width="9.5703125" style="365" bestFit="1" customWidth="1"/>
    <col min="1292" max="1536" width="9.140625" style="365"/>
    <col min="1537" max="1537" width="4.5703125" style="365" customWidth="1"/>
    <col min="1538" max="1538" width="22.28515625" style="365" customWidth="1"/>
    <col min="1539" max="1539" width="7" style="365" customWidth="1"/>
    <col min="1540" max="1540" width="8.5703125" style="365" customWidth="1"/>
    <col min="1541" max="1541" width="7.28515625" style="365" customWidth="1"/>
    <col min="1542" max="1542" width="8.5703125" style="365" customWidth="1"/>
    <col min="1543" max="1543" width="6.7109375" style="365" customWidth="1"/>
    <col min="1544" max="1544" width="8.5703125" style="365" customWidth="1"/>
    <col min="1545" max="1545" width="10" style="365" customWidth="1"/>
    <col min="1546" max="1546" width="9.140625" style="365"/>
    <col min="1547" max="1547" width="9.5703125" style="365" bestFit="1" customWidth="1"/>
    <col min="1548" max="1792" width="9.140625" style="365"/>
    <col min="1793" max="1793" width="4.5703125" style="365" customWidth="1"/>
    <col min="1794" max="1794" width="22.28515625" style="365" customWidth="1"/>
    <col min="1795" max="1795" width="7" style="365" customWidth="1"/>
    <col min="1796" max="1796" width="8.5703125" style="365" customWidth="1"/>
    <col min="1797" max="1797" width="7.28515625" style="365" customWidth="1"/>
    <col min="1798" max="1798" width="8.5703125" style="365" customWidth="1"/>
    <col min="1799" max="1799" width="6.7109375" style="365" customWidth="1"/>
    <col min="1800" max="1800" width="8.5703125" style="365" customWidth="1"/>
    <col min="1801" max="1801" width="10" style="365" customWidth="1"/>
    <col min="1802" max="1802" width="9.140625" style="365"/>
    <col min="1803" max="1803" width="9.5703125" style="365" bestFit="1" customWidth="1"/>
    <col min="1804" max="2048" width="9.140625" style="365"/>
    <col min="2049" max="2049" width="4.5703125" style="365" customWidth="1"/>
    <col min="2050" max="2050" width="22.28515625" style="365" customWidth="1"/>
    <col min="2051" max="2051" width="7" style="365" customWidth="1"/>
    <col min="2052" max="2052" width="8.5703125" style="365" customWidth="1"/>
    <col min="2053" max="2053" width="7.28515625" style="365" customWidth="1"/>
    <col min="2054" max="2054" width="8.5703125" style="365" customWidth="1"/>
    <col min="2055" max="2055" width="6.7109375" style="365" customWidth="1"/>
    <col min="2056" max="2056" width="8.5703125" style="365" customWidth="1"/>
    <col min="2057" max="2057" width="10" style="365" customWidth="1"/>
    <col min="2058" max="2058" width="9.140625" style="365"/>
    <col min="2059" max="2059" width="9.5703125" style="365" bestFit="1" customWidth="1"/>
    <col min="2060" max="2304" width="9.140625" style="365"/>
    <col min="2305" max="2305" width="4.5703125" style="365" customWidth="1"/>
    <col min="2306" max="2306" width="22.28515625" style="365" customWidth="1"/>
    <col min="2307" max="2307" width="7" style="365" customWidth="1"/>
    <col min="2308" max="2308" width="8.5703125" style="365" customWidth="1"/>
    <col min="2309" max="2309" width="7.28515625" style="365" customWidth="1"/>
    <col min="2310" max="2310" width="8.5703125" style="365" customWidth="1"/>
    <col min="2311" max="2311" width="6.7109375" style="365" customWidth="1"/>
    <col min="2312" max="2312" width="8.5703125" style="365" customWidth="1"/>
    <col min="2313" max="2313" width="10" style="365" customWidth="1"/>
    <col min="2314" max="2314" width="9.140625" style="365"/>
    <col min="2315" max="2315" width="9.5703125" style="365" bestFit="1" customWidth="1"/>
    <col min="2316" max="2560" width="9.140625" style="365"/>
    <col min="2561" max="2561" width="4.5703125" style="365" customWidth="1"/>
    <col min="2562" max="2562" width="22.28515625" style="365" customWidth="1"/>
    <col min="2563" max="2563" width="7" style="365" customWidth="1"/>
    <col min="2564" max="2564" width="8.5703125" style="365" customWidth="1"/>
    <col min="2565" max="2565" width="7.28515625" style="365" customWidth="1"/>
    <col min="2566" max="2566" width="8.5703125" style="365" customWidth="1"/>
    <col min="2567" max="2567" width="6.7109375" style="365" customWidth="1"/>
    <col min="2568" max="2568" width="8.5703125" style="365" customWidth="1"/>
    <col min="2569" max="2569" width="10" style="365" customWidth="1"/>
    <col min="2570" max="2570" width="9.140625" style="365"/>
    <col min="2571" max="2571" width="9.5703125" style="365" bestFit="1" customWidth="1"/>
    <col min="2572" max="2816" width="9.140625" style="365"/>
    <col min="2817" max="2817" width="4.5703125" style="365" customWidth="1"/>
    <col min="2818" max="2818" width="22.28515625" style="365" customWidth="1"/>
    <col min="2819" max="2819" width="7" style="365" customWidth="1"/>
    <col min="2820" max="2820" width="8.5703125" style="365" customWidth="1"/>
    <col min="2821" max="2821" width="7.28515625" style="365" customWidth="1"/>
    <col min="2822" max="2822" width="8.5703125" style="365" customWidth="1"/>
    <col min="2823" max="2823" width="6.7109375" style="365" customWidth="1"/>
    <col min="2824" max="2824" width="8.5703125" style="365" customWidth="1"/>
    <col min="2825" max="2825" width="10" style="365" customWidth="1"/>
    <col min="2826" max="2826" width="9.140625" style="365"/>
    <col min="2827" max="2827" width="9.5703125" style="365" bestFit="1" customWidth="1"/>
    <col min="2828" max="3072" width="9.140625" style="365"/>
    <col min="3073" max="3073" width="4.5703125" style="365" customWidth="1"/>
    <col min="3074" max="3074" width="22.28515625" style="365" customWidth="1"/>
    <col min="3075" max="3075" width="7" style="365" customWidth="1"/>
    <col min="3076" max="3076" width="8.5703125" style="365" customWidth="1"/>
    <col min="3077" max="3077" width="7.28515625" style="365" customWidth="1"/>
    <col min="3078" max="3078" width="8.5703125" style="365" customWidth="1"/>
    <col min="3079" max="3079" width="6.7109375" style="365" customWidth="1"/>
    <col min="3080" max="3080" width="8.5703125" style="365" customWidth="1"/>
    <col min="3081" max="3081" width="10" style="365" customWidth="1"/>
    <col min="3082" max="3082" width="9.140625" style="365"/>
    <col min="3083" max="3083" width="9.5703125" style="365" bestFit="1" customWidth="1"/>
    <col min="3084" max="3328" width="9.140625" style="365"/>
    <col min="3329" max="3329" width="4.5703125" style="365" customWidth="1"/>
    <col min="3330" max="3330" width="22.28515625" style="365" customWidth="1"/>
    <col min="3331" max="3331" width="7" style="365" customWidth="1"/>
    <col min="3332" max="3332" width="8.5703125" style="365" customWidth="1"/>
    <col min="3333" max="3333" width="7.28515625" style="365" customWidth="1"/>
    <col min="3334" max="3334" width="8.5703125" style="365" customWidth="1"/>
    <col min="3335" max="3335" width="6.7109375" style="365" customWidth="1"/>
    <col min="3336" max="3336" width="8.5703125" style="365" customWidth="1"/>
    <col min="3337" max="3337" width="10" style="365" customWidth="1"/>
    <col min="3338" max="3338" width="9.140625" style="365"/>
    <col min="3339" max="3339" width="9.5703125" style="365" bestFit="1" customWidth="1"/>
    <col min="3340" max="3584" width="9.140625" style="365"/>
    <col min="3585" max="3585" width="4.5703125" style="365" customWidth="1"/>
    <col min="3586" max="3586" width="22.28515625" style="365" customWidth="1"/>
    <col min="3587" max="3587" width="7" style="365" customWidth="1"/>
    <col min="3588" max="3588" width="8.5703125" style="365" customWidth="1"/>
    <col min="3589" max="3589" width="7.28515625" style="365" customWidth="1"/>
    <col min="3590" max="3590" width="8.5703125" style="365" customWidth="1"/>
    <col min="3591" max="3591" width="6.7109375" style="365" customWidth="1"/>
    <col min="3592" max="3592" width="8.5703125" style="365" customWidth="1"/>
    <col min="3593" max="3593" width="10" style="365" customWidth="1"/>
    <col min="3594" max="3594" width="9.140625" style="365"/>
    <col min="3595" max="3595" width="9.5703125" style="365" bestFit="1" customWidth="1"/>
    <col min="3596" max="3840" width="9.140625" style="365"/>
    <col min="3841" max="3841" width="4.5703125" style="365" customWidth="1"/>
    <col min="3842" max="3842" width="22.28515625" style="365" customWidth="1"/>
    <col min="3843" max="3843" width="7" style="365" customWidth="1"/>
    <col min="3844" max="3844" width="8.5703125" style="365" customWidth="1"/>
    <col min="3845" max="3845" width="7.28515625" style="365" customWidth="1"/>
    <col min="3846" max="3846" width="8.5703125" style="365" customWidth="1"/>
    <col min="3847" max="3847" width="6.7109375" style="365" customWidth="1"/>
    <col min="3848" max="3848" width="8.5703125" style="365" customWidth="1"/>
    <col min="3849" max="3849" width="10" style="365" customWidth="1"/>
    <col min="3850" max="3850" width="9.140625" style="365"/>
    <col min="3851" max="3851" width="9.5703125" style="365" bestFit="1" customWidth="1"/>
    <col min="3852" max="4096" width="9.140625" style="365"/>
    <col min="4097" max="4097" width="4.5703125" style="365" customWidth="1"/>
    <col min="4098" max="4098" width="22.28515625" style="365" customWidth="1"/>
    <col min="4099" max="4099" width="7" style="365" customWidth="1"/>
    <col min="4100" max="4100" width="8.5703125" style="365" customWidth="1"/>
    <col min="4101" max="4101" width="7.28515625" style="365" customWidth="1"/>
    <col min="4102" max="4102" width="8.5703125" style="365" customWidth="1"/>
    <col min="4103" max="4103" width="6.7109375" style="365" customWidth="1"/>
    <col min="4104" max="4104" width="8.5703125" style="365" customWidth="1"/>
    <col min="4105" max="4105" width="10" style="365" customWidth="1"/>
    <col min="4106" max="4106" width="9.140625" style="365"/>
    <col min="4107" max="4107" width="9.5703125" style="365" bestFit="1" customWidth="1"/>
    <col min="4108" max="4352" width="9.140625" style="365"/>
    <col min="4353" max="4353" width="4.5703125" style="365" customWidth="1"/>
    <col min="4354" max="4354" width="22.28515625" style="365" customWidth="1"/>
    <col min="4355" max="4355" width="7" style="365" customWidth="1"/>
    <col min="4356" max="4356" width="8.5703125" style="365" customWidth="1"/>
    <col min="4357" max="4357" width="7.28515625" style="365" customWidth="1"/>
    <col min="4358" max="4358" width="8.5703125" style="365" customWidth="1"/>
    <col min="4359" max="4359" width="6.7109375" style="365" customWidth="1"/>
    <col min="4360" max="4360" width="8.5703125" style="365" customWidth="1"/>
    <col min="4361" max="4361" width="10" style="365" customWidth="1"/>
    <col min="4362" max="4362" width="9.140625" style="365"/>
    <col min="4363" max="4363" width="9.5703125" style="365" bestFit="1" customWidth="1"/>
    <col min="4364" max="4608" width="9.140625" style="365"/>
    <col min="4609" max="4609" width="4.5703125" style="365" customWidth="1"/>
    <col min="4610" max="4610" width="22.28515625" style="365" customWidth="1"/>
    <col min="4611" max="4611" width="7" style="365" customWidth="1"/>
    <col min="4612" max="4612" width="8.5703125" style="365" customWidth="1"/>
    <col min="4613" max="4613" width="7.28515625" style="365" customWidth="1"/>
    <col min="4614" max="4614" width="8.5703125" style="365" customWidth="1"/>
    <col min="4615" max="4615" width="6.7109375" style="365" customWidth="1"/>
    <col min="4616" max="4616" width="8.5703125" style="365" customWidth="1"/>
    <col min="4617" max="4617" width="10" style="365" customWidth="1"/>
    <col min="4618" max="4618" width="9.140625" style="365"/>
    <col min="4619" max="4619" width="9.5703125" style="365" bestFit="1" customWidth="1"/>
    <col min="4620" max="4864" width="9.140625" style="365"/>
    <col min="4865" max="4865" width="4.5703125" style="365" customWidth="1"/>
    <col min="4866" max="4866" width="22.28515625" style="365" customWidth="1"/>
    <col min="4867" max="4867" width="7" style="365" customWidth="1"/>
    <col min="4868" max="4868" width="8.5703125" style="365" customWidth="1"/>
    <col min="4869" max="4869" width="7.28515625" style="365" customWidth="1"/>
    <col min="4870" max="4870" width="8.5703125" style="365" customWidth="1"/>
    <col min="4871" max="4871" width="6.7109375" style="365" customWidth="1"/>
    <col min="4872" max="4872" width="8.5703125" style="365" customWidth="1"/>
    <col min="4873" max="4873" width="10" style="365" customWidth="1"/>
    <col min="4874" max="4874" width="9.140625" style="365"/>
    <col min="4875" max="4875" width="9.5703125" style="365" bestFit="1" customWidth="1"/>
    <col min="4876" max="5120" width="9.140625" style="365"/>
    <col min="5121" max="5121" width="4.5703125" style="365" customWidth="1"/>
    <col min="5122" max="5122" width="22.28515625" style="365" customWidth="1"/>
    <col min="5123" max="5123" width="7" style="365" customWidth="1"/>
    <col min="5124" max="5124" width="8.5703125" style="365" customWidth="1"/>
    <col min="5125" max="5125" width="7.28515625" style="365" customWidth="1"/>
    <col min="5126" max="5126" width="8.5703125" style="365" customWidth="1"/>
    <col min="5127" max="5127" width="6.7109375" style="365" customWidth="1"/>
    <col min="5128" max="5128" width="8.5703125" style="365" customWidth="1"/>
    <col min="5129" max="5129" width="10" style="365" customWidth="1"/>
    <col min="5130" max="5130" width="9.140625" style="365"/>
    <col min="5131" max="5131" width="9.5703125" style="365" bestFit="1" customWidth="1"/>
    <col min="5132" max="5376" width="9.140625" style="365"/>
    <col min="5377" max="5377" width="4.5703125" style="365" customWidth="1"/>
    <col min="5378" max="5378" width="22.28515625" style="365" customWidth="1"/>
    <col min="5379" max="5379" width="7" style="365" customWidth="1"/>
    <col min="5380" max="5380" width="8.5703125" style="365" customWidth="1"/>
    <col min="5381" max="5381" width="7.28515625" style="365" customWidth="1"/>
    <col min="5382" max="5382" width="8.5703125" style="365" customWidth="1"/>
    <col min="5383" max="5383" width="6.7109375" style="365" customWidth="1"/>
    <col min="5384" max="5384" width="8.5703125" style="365" customWidth="1"/>
    <col min="5385" max="5385" width="10" style="365" customWidth="1"/>
    <col min="5386" max="5386" width="9.140625" style="365"/>
    <col min="5387" max="5387" width="9.5703125" style="365" bestFit="1" customWidth="1"/>
    <col min="5388" max="5632" width="9.140625" style="365"/>
    <col min="5633" max="5633" width="4.5703125" style="365" customWidth="1"/>
    <col min="5634" max="5634" width="22.28515625" style="365" customWidth="1"/>
    <col min="5635" max="5635" width="7" style="365" customWidth="1"/>
    <col min="5636" max="5636" width="8.5703125" style="365" customWidth="1"/>
    <col min="5637" max="5637" width="7.28515625" style="365" customWidth="1"/>
    <col min="5638" max="5638" width="8.5703125" style="365" customWidth="1"/>
    <col min="5639" max="5639" width="6.7109375" style="365" customWidth="1"/>
    <col min="5640" max="5640" width="8.5703125" style="365" customWidth="1"/>
    <col min="5641" max="5641" width="10" style="365" customWidth="1"/>
    <col min="5642" max="5642" width="9.140625" style="365"/>
    <col min="5643" max="5643" width="9.5703125" style="365" bestFit="1" customWidth="1"/>
    <col min="5644" max="5888" width="9.140625" style="365"/>
    <col min="5889" max="5889" width="4.5703125" style="365" customWidth="1"/>
    <col min="5890" max="5890" width="22.28515625" style="365" customWidth="1"/>
    <col min="5891" max="5891" width="7" style="365" customWidth="1"/>
    <col min="5892" max="5892" width="8.5703125" style="365" customWidth="1"/>
    <col min="5893" max="5893" width="7.28515625" style="365" customWidth="1"/>
    <col min="5894" max="5894" width="8.5703125" style="365" customWidth="1"/>
    <col min="5895" max="5895" width="6.7109375" style="365" customWidth="1"/>
    <col min="5896" max="5896" width="8.5703125" style="365" customWidth="1"/>
    <col min="5897" max="5897" width="10" style="365" customWidth="1"/>
    <col min="5898" max="5898" width="9.140625" style="365"/>
    <col min="5899" max="5899" width="9.5703125" style="365" bestFit="1" customWidth="1"/>
    <col min="5900" max="6144" width="9.140625" style="365"/>
    <col min="6145" max="6145" width="4.5703125" style="365" customWidth="1"/>
    <col min="6146" max="6146" width="22.28515625" style="365" customWidth="1"/>
    <col min="6147" max="6147" width="7" style="365" customWidth="1"/>
    <col min="6148" max="6148" width="8.5703125" style="365" customWidth="1"/>
    <col min="6149" max="6149" width="7.28515625" style="365" customWidth="1"/>
    <col min="6150" max="6150" width="8.5703125" style="365" customWidth="1"/>
    <col min="6151" max="6151" width="6.7109375" style="365" customWidth="1"/>
    <col min="6152" max="6152" width="8.5703125" style="365" customWidth="1"/>
    <col min="6153" max="6153" width="10" style="365" customWidth="1"/>
    <col min="6154" max="6154" width="9.140625" style="365"/>
    <col min="6155" max="6155" width="9.5703125" style="365" bestFit="1" customWidth="1"/>
    <col min="6156" max="6400" width="9.140625" style="365"/>
    <col min="6401" max="6401" width="4.5703125" style="365" customWidth="1"/>
    <col min="6402" max="6402" width="22.28515625" style="365" customWidth="1"/>
    <col min="6403" max="6403" width="7" style="365" customWidth="1"/>
    <col min="6404" max="6404" width="8.5703125" style="365" customWidth="1"/>
    <col min="6405" max="6405" width="7.28515625" style="365" customWidth="1"/>
    <col min="6406" max="6406" width="8.5703125" style="365" customWidth="1"/>
    <col min="6407" max="6407" width="6.7109375" style="365" customWidth="1"/>
    <col min="6408" max="6408" width="8.5703125" style="365" customWidth="1"/>
    <col min="6409" max="6409" width="10" style="365" customWidth="1"/>
    <col min="6410" max="6410" width="9.140625" style="365"/>
    <col min="6411" max="6411" width="9.5703125" style="365" bestFit="1" customWidth="1"/>
    <col min="6412" max="6656" width="9.140625" style="365"/>
    <col min="6657" max="6657" width="4.5703125" style="365" customWidth="1"/>
    <col min="6658" max="6658" width="22.28515625" style="365" customWidth="1"/>
    <col min="6659" max="6659" width="7" style="365" customWidth="1"/>
    <col min="6660" max="6660" width="8.5703125" style="365" customWidth="1"/>
    <col min="6661" max="6661" width="7.28515625" style="365" customWidth="1"/>
    <col min="6662" max="6662" width="8.5703125" style="365" customWidth="1"/>
    <col min="6663" max="6663" width="6.7109375" style="365" customWidth="1"/>
    <col min="6664" max="6664" width="8.5703125" style="365" customWidth="1"/>
    <col min="6665" max="6665" width="10" style="365" customWidth="1"/>
    <col min="6666" max="6666" width="9.140625" style="365"/>
    <col min="6667" max="6667" width="9.5703125" style="365" bestFit="1" customWidth="1"/>
    <col min="6668" max="6912" width="9.140625" style="365"/>
    <col min="6913" max="6913" width="4.5703125" style="365" customWidth="1"/>
    <col min="6914" max="6914" width="22.28515625" style="365" customWidth="1"/>
    <col min="6915" max="6915" width="7" style="365" customWidth="1"/>
    <col min="6916" max="6916" width="8.5703125" style="365" customWidth="1"/>
    <col min="6917" max="6917" width="7.28515625" style="365" customWidth="1"/>
    <col min="6918" max="6918" width="8.5703125" style="365" customWidth="1"/>
    <col min="6919" max="6919" width="6.7109375" style="365" customWidth="1"/>
    <col min="6920" max="6920" width="8.5703125" style="365" customWidth="1"/>
    <col min="6921" max="6921" width="10" style="365" customWidth="1"/>
    <col min="6922" max="6922" width="9.140625" style="365"/>
    <col min="6923" max="6923" width="9.5703125" style="365" bestFit="1" customWidth="1"/>
    <col min="6924" max="7168" width="9.140625" style="365"/>
    <col min="7169" max="7169" width="4.5703125" style="365" customWidth="1"/>
    <col min="7170" max="7170" width="22.28515625" style="365" customWidth="1"/>
    <col min="7171" max="7171" width="7" style="365" customWidth="1"/>
    <col min="7172" max="7172" width="8.5703125" style="365" customWidth="1"/>
    <col min="7173" max="7173" width="7.28515625" style="365" customWidth="1"/>
    <col min="7174" max="7174" width="8.5703125" style="365" customWidth="1"/>
    <col min="7175" max="7175" width="6.7109375" style="365" customWidth="1"/>
    <col min="7176" max="7176" width="8.5703125" style="365" customWidth="1"/>
    <col min="7177" max="7177" width="10" style="365" customWidth="1"/>
    <col min="7178" max="7178" width="9.140625" style="365"/>
    <col min="7179" max="7179" width="9.5703125" style="365" bestFit="1" customWidth="1"/>
    <col min="7180" max="7424" width="9.140625" style="365"/>
    <col min="7425" max="7425" width="4.5703125" style="365" customWidth="1"/>
    <col min="7426" max="7426" width="22.28515625" style="365" customWidth="1"/>
    <col min="7427" max="7427" width="7" style="365" customWidth="1"/>
    <col min="7428" max="7428" width="8.5703125" style="365" customWidth="1"/>
    <col min="7429" max="7429" width="7.28515625" style="365" customWidth="1"/>
    <col min="7430" max="7430" width="8.5703125" style="365" customWidth="1"/>
    <col min="7431" max="7431" width="6.7109375" style="365" customWidth="1"/>
    <col min="7432" max="7432" width="8.5703125" style="365" customWidth="1"/>
    <col min="7433" max="7433" width="10" style="365" customWidth="1"/>
    <col min="7434" max="7434" width="9.140625" style="365"/>
    <col min="7435" max="7435" width="9.5703125" style="365" bestFit="1" customWidth="1"/>
    <col min="7436" max="7680" width="9.140625" style="365"/>
    <col min="7681" max="7681" width="4.5703125" style="365" customWidth="1"/>
    <col min="7682" max="7682" width="22.28515625" style="365" customWidth="1"/>
    <col min="7683" max="7683" width="7" style="365" customWidth="1"/>
    <col min="7684" max="7684" width="8.5703125" style="365" customWidth="1"/>
    <col min="7685" max="7685" width="7.28515625" style="365" customWidth="1"/>
    <col min="7686" max="7686" width="8.5703125" style="365" customWidth="1"/>
    <col min="7687" max="7687" width="6.7109375" style="365" customWidth="1"/>
    <col min="7688" max="7688" width="8.5703125" style="365" customWidth="1"/>
    <col min="7689" max="7689" width="10" style="365" customWidth="1"/>
    <col min="7690" max="7690" width="9.140625" style="365"/>
    <col min="7691" max="7691" width="9.5703125" style="365" bestFit="1" customWidth="1"/>
    <col min="7692" max="7936" width="9.140625" style="365"/>
    <col min="7937" max="7937" width="4.5703125" style="365" customWidth="1"/>
    <col min="7938" max="7938" width="22.28515625" style="365" customWidth="1"/>
    <col min="7939" max="7939" width="7" style="365" customWidth="1"/>
    <col min="7940" max="7940" width="8.5703125" style="365" customWidth="1"/>
    <col min="7941" max="7941" width="7.28515625" style="365" customWidth="1"/>
    <col min="7942" max="7942" width="8.5703125" style="365" customWidth="1"/>
    <col min="7943" max="7943" width="6.7109375" style="365" customWidth="1"/>
    <col min="7944" max="7944" width="8.5703125" style="365" customWidth="1"/>
    <col min="7945" max="7945" width="10" style="365" customWidth="1"/>
    <col min="7946" max="7946" width="9.140625" style="365"/>
    <col min="7947" max="7947" width="9.5703125" style="365" bestFit="1" customWidth="1"/>
    <col min="7948" max="8192" width="9.140625" style="365"/>
    <col min="8193" max="8193" width="4.5703125" style="365" customWidth="1"/>
    <col min="8194" max="8194" width="22.28515625" style="365" customWidth="1"/>
    <col min="8195" max="8195" width="7" style="365" customWidth="1"/>
    <col min="8196" max="8196" width="8.5703125" style="365" customWidth="1"/>
    <col min="8197" max="8197" width="7.28515625" style="365" customWidth="1"/>
    <col min="8198" max="8198" width="8.5703125" style="365" customWidth="1"/>
    <col min="8199" max="8199" width="6.7109375" style="365" customWidth="1"/>
    <col min="8200" max="8200" width="8.5703125" style="365" customWidth="1"/>
    <col min="8201" max="8201" width="10" style="365" customWidth="1"/>
    <col min="8202" max="8202" width="9.140625" style="365"/>
    <col min="8203" max="8203" width="9.5703125" style="365" bestFit="1" customWidth="1"/>
    <col min="8204" max="8448" width="9.140625" style="365"/>
    <col min="8449" max="8449" width="4.5703125" style="365" customWidth="1"/>
    <col min="8450" max="8450" width="22.28515625" style="365" customWidth="1"/>
    <col min="8451" max="8451" width="7" style="365" customWidth="1"/>
    <col min="8452" max="8452" width="8.5703125" style="365" customWidth="1"/>
    <col min="8453" max="8453" width="7.28515625" style="365" customWidth="1"/>
    <col min="8454" max="8454" width="8.5703125" style="365" customWidth="1"/>
    <col min="8455" max="8455" width="6.7109375" style="365" customWidth="1"/>
    <col min="8456" max="8456" width="8.5703125" style="365" customWidth="1"/>
    <col min="8457" max="8457" width="10" style="365" customWidth="1"/>
    <col min="8458" max="8458" width="9.140625" style="365"/>
    <col min="8459" max="8459" width="9.5703125" style="365" bestFit="1" customWidth="1"/>
    <col min="8460" max="8704" width="9.140625" style="365"/>
    <col min="8705" max="8705" width="4.5703125" style="365" customWidth="1"/>
    <col min="8706" max="8706" width="22.28515625" style="365" customWidth="1"/>
    <col min="8707" max="8707" width="7" style="365" customWidth="1"/>
    <col min="8708" max="8708" width="8.5703125" style="365" customWidth="1"/>
    <col min="8709" max="8709" width="7.28515625" style="365" customWidth="1"/>
    <col min="8710" max="8710" width="8.5703125" style="365" customWidth="1"/>
    <col min="8711" max="8711" width="6.7109375" style="365" customWidth="1"/>
    <col min="8712" max="8712" width="8.5703125" style="365" customWidth="1"/>
    <col min="8713" max="8713" width="10" style="365" customWidth="1"/>
    <col min="8714" max="8714" width="9.140625" style="365"/>
    <col min="8715" max="8715" width="9.5703125" style="365" bestFit="1" customWidth="1"/>
    <col min="8716" max="8960" width="9.140625" style="365"/>
    <col min="8961" max="8961" width="4.5703125" style="365" customWidth="1"/>
    <col min="8962" max="8962" width="22.28515625" style="365" customWidth="1"/>
    <col min="8963" max="8963" width="7" style="365" customWidth="1"/>
    <col min="8964" max="8964" width="8.5703125" style="365" customWidth="1"/>
    <col min="8965" max="8965" width="7.28515625" style="365" customWidth="1"/>
    <col min="8966" max="8966" width="8.5703125" style="365" customWidth="1"/>
    <col min="8967" max="8967" width="6.7109375" style="365" customWidth="1"/>
    <col min="8968" max="8968" width="8.5703125" style="365" customWidth="1"/>
    <col min="8969" max="8969" width="10" style="365" customWidth="1"/>
    <col min="8970" max="8970" width="9.140625" style="365"/>
    <col min="8971" max="8971" width="9.5703125" style="365" bestFit="1" customWidth="1"/>
    <col min="8972" max="9216" width="9.140625" style="365"/>
    <col min="9217" max="9217" width="4.5703125" style="365" customWidth="1"/>
    <col min="9218" max="9218" width="22.28515625" style="365" customWidth="1"/>
    <col min="9219" max="9219" width="7" style="365" customWidth="1"/>
    <col min="9220" max="9220" width="8.5703125" style="365" customWidth="1"/>
    <col min="9221" max="9221" width="7.28515625" style="365" customWidth="1"/>
    <col min="9222" max="9222" width="8.5703125" style="365" customWidth="1"/>
    <col min="9223" max="9223" width="6.7109375" style="365" customWidth="1"/>
    <col min="9224" max="9224" width="8.5703125" style="365" customWidth="1"/>
    <col min="9225" max="9225" width="10" style="365" customWidth="1"/>
    <col min="9226" max="9226" width="9.140625" style="365"/>
    <col min="9227" max="9227" width="9.5703125" style="365" bestFit="1" customWidth="1"/>
    <col min="9228" max="9472" width="9.140625" style="365"/>
    <col min="9473" max="9473" width="4.5703125" style="365" customWidth="1"/>
    <col min="9474" max="9474" width="22.28515625" style="365" customWidth="1"/>
    <col min="9475" max="9475" width="7" style="365" customWidth="1"/>
    <col min="9476" max="9476" width="8.5703125" style="365" customWidth="1"/>
    <col min="9477" max="9477" width="7.28515625" style="365" customWidth="1"/>
    <col min="9478" max="9478" width="8.5703125" style="365" customWidth="1"/>
    <col min="9479" max="9479" width="6.7109375" style="365" customWidth="1"/>
    <col min="9480" max="9480" width="8.5703125" style="365" customWidth="1"/>
    <col min="9481" max="9481" width="10" style="365" customWidth="1"/>
    <col min="9482" max="9482" width="9.140625" style="365"/>
    <col min="9483" max="9483" width="9.5703125" style="365" bestFit="1" customWidth="1"/>
    <col min="9484" max="9728" width="9.140625" style="365"/>
    <col min="9729" max="9729" width="4.5703125" style="365" customWidth="1"/>
    <col min="9730" max="9730" width="22.28515625" style="365" customWidth="1"/>
    <col min="9731" max="9731" width="7" style="365" customWidth="1"/>
    <col min="9732" max="9732" width="8.5703125" style="365" customWidth="1"/>
    <col min="9733" max="9733" width="7.28515625" style="365" customWidth="1"/>
    <col min="9734" max="9734" width="8.5703125" style="365" customWidth="1"/>
    <col min="9735" max="9735" width="6.7109375" style="365" customWidth="1"/>
    <col min="9736" max="9736" width="8.5703125" style="365" customWidth="1"/>
    <col min="9737" max="9737" width="10" style="365" customWidth="1"/>
    <col min="9738" max="9738" width="9.140625" style="365"/>
    <col min="9739" max="9739" width="9.5703125" style="365" bestFit="1" customWidth="1"/>
    <col min="9740" max="9984" width="9.140625" style="365"/>
    <col min="9985" max="9985" width="4.5703125" style="365" customWidth="1"/>
    <col min="9986" max="9986" width="22.28515625" style="365" customWidth="1"/>
    <col min="9987" max="9987" width="7" style="365" customWidth="1"/>
    <col min="9988" max="9988" width="8.5703125" style="365" customWidth="1"/>
    <col min="9989" max="9989" width="7.28515625" style="365" customWidth="1"/>
    <col min="9990" max="9990" width="8.5703125" style="365" customWidth="1"/>
    <col min="9991" max="9991" width="6.7109375" style="365" customWidth="1"/>
    <col min="9992" max="9992" width="8.5703125" style="365" customWidth="1"/>
    <col min="9993" max="9993" width="10" style="365" customWidth="1"/>
    <col min="9994" max="9994" width="9.140625" style="365"/>
    <col min="9995" max="9995" width="9.5703125" style="365" bestFit="1" customWidth="1"/>
    <col min="9996" max="10240" width="9.140625" style="365"/>
    <col min="10241" max="10241" width="4.5703125" style="365" customWidth="1"/>
    <col min="10242" max="10242" width="22.28515625" style="365" customWidth="1"/>
    <col min="10243" max="10243" width="7" style="365" customWidth="1"/>
    <col min="10244" max="10244" width="8.5703125" style="365" customWidth="1"/>
    <col min="10245" max="10245" width="7.28515625" style="365" customWidth="1"/>
    <col min="10246" max="10246" width="8.5703125" style="365" customWidth="1"/>
    <col min="10247" max="10247" width="6.7109375" style="365" customWidth="1"/>
    <col min="10248" max="10248" width="8.5703125" style="365" customWidth="1"/>
    <col min="10249" max="10249" width="10" style="365" customWidth="1"/>
    <col min="10250" max="10250" width="9.140625" style="365"/>
    <col min="10251" max="10251" width="9.5703125" style="365" bestFit="1" customWidth="1"/>
    <col min="10252" max="10496" width="9.140625" style="365"/>
    <col min="10497" max="10497" width="4.5703125" style="365" customWidth="1"/>
    <col min="10498" max="10498" width="22.28515625" style="365" customWidth="1"/>
    <col min="10499" max="10499" width="7" style="365" customWidth="1"/>
    <col min="10500" max="10500" width="8.5703125" style="365" customWidth="1"/>
    <col min="10501" max="10501" width="7.28515625" style="365" customWidth="1"/>
    <col min="10502" max="10502" width="8.5703125" style="365" customWidth="1"/>
    <col min="10503" max="10503" width="6.7109375" style="365" customWidth="1"/>
    <col min="10504" max="10504" width="8.5703125" style="365" customWidth="1"/>
    <col min="10505" max="10505" width="10" style="365" customWidth="1"/>
    <col min="10506" max="10506" width="9.140625" style="365"/>
    <col min="10507" max="10507" width="9.5703125" style="365" bestFit="1" customWidth="1"/>
    <col min="10508" max="10752" width="9.140625" style="365"/>
    <col min="10753" max="10753" width="4.5703125" style="365" customWidth="1"/>
    <col min="10754" max="10754" width="22.28515625" style="365" customWidth="1"/>
    <col min="10755" max="10755" width="7" style="365" customWidth="1"/>
    <col min="10756" max="10756" width="8.5703125" style="365" customWidth="1"/>
    <col min="10757" max="10757" width="7.28515625" style="365" customWidth="1"/>
    <col min="10758" max="10758" width="8.5703125" style="365" customWidth="1"/>
    <col min="10759" max="10759" width="6.7109375" style="365" customWidth="1"/>
    <col min="10760" max="10760" width="8.5703125" style="365" customWidth="1"/>
    <col min="10761" max="10761" width="10" style="365" customWidth="1"/>
    <col min="10762" max="10762" width="9.140625" style="365"/>
    <col min="10763" max="10763" width="9.5703125" style="365" bestFit="1" customWidth="1"/>
    <col min="10764" max="11008" width="9.140625" style="365"/>
    <col min="11009" max="11009" width="4.5703125" style="365" customWidth="1"/>
    <col min="11010" max="11010" width="22.28515625" style="365" customWidth="1"/>
    <col min="11011" max="11011" width="7" style="365" customWidth="1"/>
    <col min="11012" max="11012" width="8.5703125" style="365" customWidth="1"/>
    <col min="11013" max="11013" width="7.28515625" style="365" customWidth="1"/>
    <col min="11014" max="11014" width="8.5703125" style="365" customWidth="1"/>
    <col min="11015" max="11015" width="6.7109375" style="365" customWidth="1"/>
    <col min="11016" max="11016" width="8.5703125" style="365" customWidth="1"/>
    <col min="11017" max="11017" width="10" style="365" customWidth="1"/>
    <col min="11018" max="11018" width="9.140625" style="365"/>
    <col min="11019" max="11019" width="9.5703125" style="365" bestFit="1" customWidth="1"/>
    <col min="11020" max="11264" width="9.140625" style="365"/>
    <col min="11265" max="11265" width="4.5703125" style="365" customWidth="1"/>
    <col min="11266" max="11266" width="22.28515625" style="365" customWidth="1"/>
    <col min="11267" max="11267" width="7" style="365" customWidth="1"/>
    <col min="11268" max="11268" width="8.5703125" style="365" customWidth="1"/>
    <col min="11269" max="11269" width="7.28515625" style="365" customWidth="1"/>
    <col min="11270" max="11270" width="8.5703125" style="365" customWidth="1"/>
    <col min="11271" max="11271" width="6.7109375" style="365" customWidth="1"/>
    <col min="11272" max="11272" width="8.5703125" style="365" customWidth="1"/>
    <col min="11273" max="11273" width="10" style="365" customWidth="1"/>
    <col min="11274" max="11274" width="9.140625" style="365"/>
    <col min="11275" max="11275" width="9.5703125" style="365" bestFit="1" customWidth="1"/>
    <col min="11276" max="11520" width="9.140625" style="365"/>
    <col min="11521" max="11521" width="4.5703125" style="365" customWidth="1"/>
    <col min="11522" max="11522" width="22.28515625" style="365" customWidth="1"/>
    <col min="11523" max="11523" width="7" style="365" customWidth="1"/>
    <col min="11524" max="11524" width="8.5703125" style="365" customWidth="1"/>
    <col min="11525" max="11525" width="7.28515625" style="365" customWidth="1"/>
    <col min="11526" max="11526" width="8.5703125" style="365" customWidth="1"/>
    <col min="11527" max="11527" width="6.7109375" style="365" customWidth="1"/>
    <col min="11528" max="11528" width="8.5703125" style="365" customWidth="1"/>
    <col min="11529" max="11529" width="10" style="365" customWidth="1"/>
    <col min="11530" max="11530" width="9.140625" style="365"/>
    <col min="11531" max="11531" width="9.5703125" style="365" bestFit="1" customWidth="1"/>
    <col min="11532" max="11776" width="9.140625" style="365"/>
    <col min="11777" max="11777" width="4.5703125" style="365" customWidth="1"/>
    <col min="11778" max="11778" width="22.28515625" style="365" customWidth="1"/>
    <col min="11779" max="11779" width="7" style="365" customWidth="1"/>
    <col min="11780" max="11780" width="8.5703125" style="365" customWidth="1"/>
    <col min="11781" max="11781" width="7.28515625" style="365" customWidth="1"/>
    <col min="11782" max="11782" width="8.5703125" style="365" customWidth="1"/>
    <col min="11783" max="11783" width="6.7109375" style="365" customWidth="1"/>
    <col min="11784" max="11784" width="8.5703125" style="365" customWidth="1"/>
    <col min="11785" max="11785" width="10" style="365" customWidth="1"/>
    <col min="11786" max="11786" width="9.140625" style="365"/>
    <col min="11787" max="11787" width="9.5703125" style="365" bestFit="1" customWidth="1"/>
    <col min="11788" max="12032" width="9.140625" style="365"/>
    <col min="12033" max="12033" width="4.5703125" style="365" customWidth="1"/>
    <col min="12034" max="12034" width="22.28515625" style="365" customWidth="1"/>
    <col min="12035" max="12035" width="7" style="365" customWidth="1"/>
    <col min="12036" max="12036" width="8.5703125" style="365" customWidth="1"/>
    <col min="12037" max="12037" width="7.28515625" style="365" customWidth="1"/>
    <col min="12038" max="12038" width="8.5703125" style="365" customWidth="1"/>
    <col min="12039" max="12039" width="6.7109375" style="365" customWidth="1"/>
    <col min="12040" max="12040" width="8.5703125" style="365" customWidth="1"/>
    <col min="12041" max="12041" width="10" style="365" customWidth="1"/>
    <col min="12042" max="12042" width="9.140625" style="365"/>
    <col min="12043" max="12043" width="9.5703125" style="365" bestFit="1" customWidth="1"/>
    <col min="12044" max="12288" width="9.140625" style="365"/>
    <col min="12289" max="12289" width="4.5703125" style="365" customWidth="1"/>
    <col min="12290" max="12290" width="22.28515625" style="365" customWidth="1"/>
    <col min="12291" max="12291" width="7" style="365" customWidth="1"/>
    <col min="12292" max="12292" width="8.5703125" style="365" customWidth="1"/>
    <col min="12293" max="12293" width="7.28515625" style="365" customWidth="1"/>
    <col min="12294" max="12294" width="8.5703125" style="365" customWidth="1"/>
    <col min="12295" max="12295" width="6.7109375" style="365" customWidth="1"/>
    <col min="12296" max="12296" width="8.5703125" style="365" customWidth="1"/>
    <col min="12297" max="12297" width="10" style="365" customWidth="1"/>
    <col min="12298" max="12298" width="9.140625" style="365"/>
    <col min="12299" max="12299" width="9.5703125" style="365" bestFit="1" customWidth="1"/>
    <col min="12300" max="12544" width="9.140625" style="365"/>
    <col min="12545" max="12545" width="4.5703125" style="365" customWidth="1"/>
    <col min="12546" max="12546" width="22.28515625" style="365" customWidth="1"/>
    <col min="12547" max="12547" width="7" style="365" customWidth="1"/>
    <col min="12548" max="12548" width="8.5703125" style="365" customWidth="1"/>
    <col min="12549" max="12549" width="7.28515625" style="365" customWidth="1"/>
    <col min="12550" max="12550" width="8.5703125" style="365" customWidth="1"/>
    <col min="12551" max="12551" width="6.7109375" style="365" customWidth="1"/>
    <col min="12552" max="12552" width="8.5703125" style="365" customWidth="1"/>
    <col min="12553" max="12553" width="10" style="365" customWidth="1"/>
    <col min="12554" max="12554" width="9.140625" style="365"/>
    <col min="12555" max="12555" width="9.5703125" style="365" bestFit="1" customWidth="1"/>
    <col min="12556" max="12800" width="9.140625" style="365"/>
    <col min="12801" max="12801" width="4.5703125" style="365" customWidth="1"/>
    <col min="12802" max="12802" width="22.28515625" style="365" customWidth="1"/>
    <col min="12803" max="12803" width="7" style="365" customWidth="1"/>
    <col min="12804" max="12804" width="8.5703125" style="365" customWidth="1"/>
    <col min="12805" max="12805" width="7.28515625" style="365" customWidth="1"/>
    <col min="12806" max="12806" width="8.5703125" style="365" customWidth="1"/>
    <col min="12807" max="12807" width="6.7109375" style="365" customWidth="1"/>
    <col min="12808" max="12808" width="8.5703125" style="365" customWidth="1"/>
    <col min="12809" max="12809" width="10" style="365" customWidth="1"/>
    <col min="12810" max="12810" width="9.140625" style="365"/>
    <col min="12811" max="12811" width="9.5703125" style="365" bestFit="1" customWidth="1"/>
    <col min="12812" max="13056" width="9.140625" style="365"/>
    <col min="13057" max="13057" width="4.5703125" style="365" customWidth="1"/>
    <col min="13058" max="13058" width="22.28515625" style="365" customWidth="1"/>
    <col min="13059" max="13059" width="7" style="365" customWidth="1"/>
    <col min="13060" max="13060" width="8.5703125" style="365" customWidth="1"/>
    <col min="13061" max="13061" width="7.28515625" style="365" customWidth="1"/>
    <col min="13062" max="13062" width="8.5703125" style="365" customWidth="1"/>
    <col min="13063" max="13063" width="6.7109375" style="365" customWidth="1"/>
    <col min="13064" max="13064" width="8.5703125" style="365" customWidth="1"/>
    <col min="13065" max="13065" width="10" style="365" customWidth="1"/>
    <col min="13066" max="13066" width="9.140625" style="365"/>
    <col min="13067" max="13067" width="9.5703125" style="365" bestFit="1" customWidth="1"/>
    <col min="13068" max="13312" width="9.140625" style="365"/>
    <col min="13313" max="13313" width="4.5703125" style="365" customWidth="1"/>
    <col min="13314" max="13314" width="22.28515625" style="365" customWidth="1"/>
    <col min="13315" max="13315" width="7" style="365" customWidth="1"/>
    <col min="13316" max="13316" width="8.5703125" style="365" customWidth="1"/>
    <col min="13317" max="13317" width="7.28515625" style="365" customWidth="1"/>
    <col min="13318" max="13318" width="8.5703125" style="365" customWidth="1"/>
    <col min="13319" max="13319" width="6.7109375" style="365" customWidth="1"/>
    <col min="13320" max="13320" width="8.5703125" style="365" customWidth="1"/>
    <col min="13321" max="13321" width="10" style="365" customWidth="1"/>
    <col min="13322" max="13322" width="9.140625" style="365"/>
    <col min="13323" max="13323" width="9.5703125" style="365" bestFit="1" customWidth="1"/>
    <col min="13324" max="13568" width="9.140625" style="365"/>
    <col min="13569" max="13569" width="4.5703125" style="365" customWidth="1"/>
    <col min="13570" max="13570" width="22.28515625" style="365" customWidth="1"/>
    <col min="13571" max="13571" width="7" style="365" customWidth="1"/>
    <col min="13572" max="13572" width="8.5703125" style="365" customWidth="1"/>
    <col min="13573" max="13573" width="7.28515625" style="365" customWidth="1"/>
    <col min="13574" max="13574" width="8.5703125" style="365" customWidth="1"/>
    <col min="13575" max="13575" width="6.7109375" style="365" customWidth="1"/>
    <col min="13576" max="13576" width="8.5703125" style="365" customWidth="1"/>
    <col min="13577" max="13577" width="10" style="365" customWidth="1"/>
    <col min="13578" max="13578" width="9.140625" style="365"/>
    <col min="13579" max="13579" width="9.5703125" style="365" bestFit="1" customWidth="1"/>
    <col min="13580" max="13824" width="9.140625" style="365"/>
    <col min="13825" max="13825" width="4.5703125" style="365" customWidth="1"/>
    <col min="13826" max="13826" width="22.28515625" style="365" customWidth="1"/>
    <col min="13827" max="13827" width="7" style="365" customWidth="1"/>
    <col min="13828" max="13828" width="8.5703125" style="365" customWidth="1"/>
    <col min="13829" max="13829" width="7.28515625" style="365" customWidth="1"/>
    <col min="13830" max="13830" width="8.5703125" style="365" customWidth="1"/>
    <col min="13831" max="13831" width="6.7109375" style="365" customWidth="1"/>
    <col min="13832" max="13832" width="8.5703125" style="365" customWidth="1"/>
    <col min="13833" max="13833" width="10" style="365" customWidth="1"/>
    <col min="13834" max="13834" width="9.140625" style="365"/>
    <col min="13835" max="13835" width="9.5703125" style="365" bestFit="1" customWidth="1"/>
    <col min="13836" max="14080" width="9.140625" style="365"/>
    <col min="14081" max="14081" width="4.5703125" style="365" customWidth="1"/>
    <col min="14082" max="14082" width="22.28515625" style="365" customWidth="1"/>
    <col min="14083" max="14083" width="7" style="365" customWidth="1"/>
    <col min="14084" max="14084" width="8.5703125" style="365" customWidth="1"/>
    <col min="14085" max="14085" width="7.28515625" style="365" customWidth="1"/>
    <col min="14086" max="14086" width="8.5703125" style="365" customWidth="1"/>
    <col min="14087" max="14087" width="6.7109375" style="365" customWidth="1"/>
    <col min="14088" max="14088" width="8.5703125" style="365" customWidth="1"/>
    <col min="14089" max="14089" width="10" style="365" customWidth="1"/>
    <col min="14090" max="14090" width="9.140625" style="365"/>
    <col min="14091" max="14091" width="9.5703125" style="365" bestFit="1" customWidth="1"/>
    <col min="14092" max="14336" width="9.140625" style="365"/>
    <col min="14337" max="14337" width="4.5703125" style="365" customWidth="1"/>
    <col min="14338" max="14338" width="22.28515625" style="365" customWidth="1"/>
    <col min="14339" max="14339" width="7" style="365" customWidth="1"/>
    <col min="14340" max="14340" width="8.5703125" style="365" customWidth="1"/>
    <col min="14341" max="14341" width="7.28515625" style="365" customWidth="1"/>
    <col min="14342" max="14342" width="8.5703125" style="365" customWidth="1"/>
    <col min="14343" max="14343" width="6.7109375" style="365" customWidth="1"/>
    <col min="14344" max="14344" width="8.5703125" style="365" customWidth="1"/>
    <col min="14345" max="14345" width="10" style="365" customWidth="1"/>
    <col min="14346" max="14346" width="9.140625" style="365"/>
    <col min="14347" max="14347" width="9.5703125" style="365" bestFit="1" customWidth="1"/>
    <col min="14348" max="14592" width="9.140625" style="365"/>
    <col min="14593" max="14593" width="4.5703125" style="365" customWidth="1"/>
    <col min="14594" max="14594" width="22.28515625" style="365" customWidth="1"/>
    <col min="14595" max="14595" width="7" style="365" customWidth="1"/>
    <col min="14596" max="14596" width="8.5703125" style="365" customWidth="1"/>
    <col min="14597" max="14597" width="7.28515625" style="365" customWidth="1"/>
    <col min="14598" max="14598" width="8.5703125" style="365" customWidth="1"/>
    <col min="14599" max="14599" width="6.7109375" style="365" customWidth="1"/>
    <col min="14600" max="14600" width="8.5703125" style="365" customWidth="1"/>
    <col min="14601" max="14601" width="10" style="365" customWidth="1"/>
    <col min="14602" max="14602" width="9.140625" style="365"/>
    <col min="14603" max="14603" width="9.5703125" style="365" bestFit="1" customWidth="1"/>
    <col min="14604" max="14848" width="9.140625" style="365"/>
    <col min="14849" max="14849" width="4.5703125" style="365" customWidth="1"/>
    <col min="14850" max="14850" width="22.28515625" style="365" customWidth="1"/>
    <col min="14851" max="14851" width="7" style="365" customWidth="1"/>
    <col min="14852" max="14852" width="8.5703125" style="365" customWidth="1"/>
    <col min="14853" max="14853" width="7.28515625" style="365" customWidth="1"/>
    <col min="14854" max="14854" width="8.5703125" style="365" customWidth="1"/>
    <col min="14855" max="14855" width="6.7109375" style="365" customWidth="1"/>
    <col min="14856" max="14856" width="8.5703125" style="365" customWidth="1"/>
    <col min="14857" max="14857" width="10" style="365" customWidth="1"/>
    <col min="14858" max="14858" width="9.140625" style="365"/>
    <col min="14859" max="14859" width="9.5703125" style="365" bestFit="1" customWidth="1"/>
    <col min="14860" max="15104" width="9.140625" style="365"/>
    <col min="15105" max="15105" width="4.5703125" style="365" customWidth="1"/>
    <col min="15106" max="15106" width="22.28515625" style="365" customWidth="1"/>
    <col min="15107" max="15107" width="7" style="365" customWidth="1"/>
    <col min="15108" max="15108" width="8.5703125" style="365" customWidth="1"/>
    <col min="15109" max="15109" width="7.28515625" style="365" customWidth="1"/>
    <col min="15110" max="15110" width="8.5703125" style="365" customWidth="1"/>
    <col min="15111" max="15111" width="6.7109375" style="365" customWidth="1"/>
    <col min="15112" max="15112" width="8.5703125" style="365" customWidth="1"/>
    <col min="15113" max="15113" width="10" style="365" customWidth="1"/>
    <col min="15114" max="15114" width="9.140625" style="365"/>
    <col min="15115" max="15115" width="9.5703125" style="365" bestFit="1" customWidth="1"/>
    <col min="15116" max="15360" width="9.140625" style="365"/>
    <col min="15361" max="15361" width="4.5703125" style="365" customWidth="1"/>
    <col min="15362" max="15362" width="22.28515625" style="365" customWidth="1"/>
    <col min="15363" max="15363" width="7" style="365" customWidth="1"/>
    <col min="15364" max="15364" width="8.5703125" style="365" customWidth="1"/>
    <col min="15365" max="15365" width="7.28515625" style="365" customWidth="1"/>
    <col min="15366" max="15366" width="8.5703125" style="365" customWidth="1"/>
    <col min="15367" max="15367" width="6.7109375" style="365" customWidth="1"/>
    <col min="15368" max="15368" width="8.5703125" style="365" customWidth="1"/>
    <col min="15369" max="15369" width="10" style="365" customWidth="1"/>
    <col min="15370" max="15370" width="9.140625" style="365"/>
    <col min="15371" max="15371" width="9.5703125" style="365" bestFit="1" customWidth="1"/>
    <col min="15372" max="15616" width="9.140625" style="365"/>
    <col min="15617" max="15617" width="4.5703125" style="365" customWidth="1"/>
    <col min="15618" max="15618" width="22.28515625" style="365" customWidth="1"/>
    <col min="15619" max="15619" width="7" style="365" customWidth="1"/>
    <col min="15620" max="15620" width="8.5703125" style="365" customWidth="1"/>
    <col min="15621" max="15621" width="7.28515625" style="365" customWidth="1"/>
    <col min="15622" max="15622" width="8.5703125" style="365" customWidth="1"/>
    <col min="15623" max="15623" width="6.7109375" style="365" customWidth="1"/>
    <col min="15624" max="15624" width="8.5703125" style="365" customWidth="1"/>
    <col min="15625" max="15625" width="10" style="365" customWidth="1"/>
    <col min="15626" max="15626" width="9.140625" style="365"/>
    <col min="15627" max="15627" width="9.5703125" style="365" bestFit="1" customWidth="1"/>
    <col min="15628" max="15872" width="9.140625" style="365"/>
    <col min="15873" max="15873" width="4.5703125" style="365" customWidth="1"/>
    <col min="15874" max="15874" width="22.28515625" style="365" customWidth="1"/>
    <col min="15875" max="15875" width="7" style="365" customWidth="1"/>
    <col min="15876" max="15876" width="8.5703125" style="365" customWidth="1"/>
    <col min="15877" max="15877" width="7.28515625" style="365" customWidth="1"/>
    <col min="15878" max="15878" width="8.5703125" style="365" customWidth="1"/>
    <col min="15879" max="15879" width="6.7109375" style="365" customWidth="1"/>
    <col min="15880" max="15880" width="8.5703125" style="365" customWidth="1"/>
    <col min="15881" max="15881" width="10" style="365" customWidth="1"/>
    <col min="15882" max="15882" width="9.140625" style="365"/>
    <col min="15883" max="15883" width="9.5703125" style="365" bestFit="1" customWidth="1"/>
    <col min="15884" max="16128" width="9.140625" style="365"/>
    <col min="16129" max="16129" width="4.5703125" style="365" customWidth="1"/>
    <col min="16130" max="16130" width="22.28515625" style="365" customWidth="1"/>
    <col min="16131" max="16131" width="7" style="365" customWidth="1"/>
    <col min="16132" max="16132" width="8.5703125" style="365" customWidth="1"/>
    <col min="16133" max="16133" width="7.28515625" style="365" customWidth="1"/>
    <col min="16134" max="16134" width="8.5703125" style="365" customWidth="1"/>
    <col min="16135" max="16135" width="6.7109375" style="365" customWidth="1"/>
    <col min="16136" max="16136" width="8.5703125" style="365" customWidth="1"/>
    <col min="16137" max="16137" width="10" style="365" customWidth="1"/>
    <col min="16138" max="16138" width="9.140625" style="365"/>
    <col min="16139" max="16139" width="9.5703125" style="365" bestFit="1" customWidth="1"/>
    <col min="16140" max="16384" width="9.140625" style="365"/>
  </cols>
  <sheetData>
    <row r="1" spans="1:11" ht="24.75" customHeight="1">
      <c r="A1" s="861" t="s">
        <v>513</v>
      </c>
      <c r="B1" s="861"/>
      <c r="C1" s="861"/>
      <c r="D1" s="861"/>
      <c r="E1" s="861"/>
      <c r="F1" s="861"/>
      <c r="G1" s="861"/>
      <c r="H1" s="861"/>
      <c r="I1" s="861"/>
      <c r="J1" s="861"/>
    </row>
    <row r="2" spans="1:11" ht="12" customHeight="1">
      <c r="A2" s="368"/>
      <c r="B2" s="369" t="s">
        <v>484</v>
      </c>
      <c r="C2" s="368"/>
      <c r="D2" s="368"/>
      <c r="E2" s="370"/>
      <c r="F2" s="371"/>
      <c r="G2" s="371"/>
      <c r="H2" s="368"/>
      <c r="I2" s="372"/>
    </row>
    <row r="3" spans="1:11" ht="14.25" customHeight="1">
      <c r="A3" s="862"/>
      <c r="B3" s="862"/>
      <c r="C3" s="864" t="s">
        <v>514</v>
      </c>
      <c r="D3" s="865"/>
      <c r="E3" s="864" t="s">
        <v>515</v>
      </c>
      <c r="F3" s="865"/>
      <c r="G3" s="864" t="s">
        <v>346</v>
      </c>
      <c r="H3" s="865"/>
      <c r="I3" s="866" t="s">
        <v>516</v>
      </c>
      <c r="J3" s="866" t="s">
        <v>517</v>
      </c>
    </row>
    <row r="4" spans="1:11" ht="27" customHeight="1">
      <c r="A4" s="863"/>
      <c r="B4" s="863"/>
      <c r="C4" s="373" t="s">
        <v>518</v>
      </c>
      <c r="D4" s="373" t="s">
        <v>519</v>
      </c>
      <c r="E4" s="374" t="s">
        <v>518</v>
      </c>
      <c r="F4" s="375" t="s">
        <v>520</v>
      </c>
      <c r="G4" s="375" t="s">
        <v>518</v>
      </c>
      <c r="H4" s="373" t="s">
        <v>520</v>
      </c>
      <c r="I4" s="867"/>
      <c r="J4" s="867"/>
    </row>
    <row r="5" spans="1:11">
      <c r="A5" s="856" t="s">
        <v>521</v>
      </c>
      <c r="B5" s="857"/>
      <c r="C5" s="376">
        <f>SUM(C6:C22)</f>
        <v>438</v>
      </c>
      <c r="D5" s="377">
        <f>SUM(D6:D21)</f>
        <v>100.66697450105174</v>
      </c>
      <c r="E5" s="376">
        <f>SUM(E6:E22)</f>
        <v>363</v>
      </c>
      <c r="F5" s="377">
        <f>SUM(F6:F22)</f>
        <v>99.999999999999986</v>
      </c>
      <c r="G5" s="378">
        <f>SUM(G6:G22)</f>
        <v>340</v>
      </c>
      <c r="H5" s="379">
        <f>SUM(H6:H22)</f>
        <v>66.5</v>
      </c>
      <c r="I5" s="377">
        <f>G5/E5*100</f>
        <v>93.663911845730027</v>
      </c>
      <c r="J5" s="380">
        <f>G5/C5*100</f>
        <v>77.625570776255699</v>
      </c>
    </row>
    <row r="6" spans="1:11" ht="22.5" customHeight="1">
      <c r="A6" s="858" t="s">
        <v>522</v>
      </c>
      <c r="B6" s="381" t="s">
        <v>523</v>
      </c>
      <c r="C6" s="382">
        <v>178</v>
      </c>
      <c r="D6" s="383">
        <f>C6/C5*100</f>
        <v>40.639269406392692</v>
      </c>
      <c r="E6" s="382">
        <v>22</v>
      </c>
      <c r="F6" s="383">
        <f>E6/E5*100</f>
        <v>6.0606060606060606</v>
      </c>
      <c r="G6" s="378">
        <v>6</v>
      </c>
      <c r="H6" s="379">
        <v>1.1000000000000001</v>
      </c>
      <c r="I6" s="383">
        <f t="shared" ref="I6:I22" si="0">G6/E6*100</f>
        <v>27.27272727272727</v>
      </c>
      <c r="J6" s="383">
        <f t="shared" ref="J6:J19" si="1">G6/C6*100</f>
        <v>3.3707865168539324</v>
      </c>
      <c r="K6" s="384"/>
    </row>
    <row r="7" spans="1:11" ht="14.25" customHeight="1">
      <c r="A7" s="859"/>
      <c r="B7" s="385" t="s">
        <v>524</v>
      </c>
      <c r="C7" s="382">
        <v>75</v>
      </c>
      <c r="D7" s="383">
        <f>C7/C5*100</f>
        <v>17.123287671232877</v>
      </c>
      <c r="E7" s="382">
        <v>37</v>
      </c>
      <c r="F7" s="383">
        <f>E7/E5*100</f>
        <v>10.192837465564738</v>
      </c>
      <c r="G7" s="386">
        <v>32</v>
      </c>
      <c r="H7" s="383">
        <v>6.1</v>
      </c>
      <c r="I7" s="383">
        <f t="shared" si="0"/>
        <v>86.486486486486484</v>
      </c>
      <c r="J7" s="383">
        <f t="shared" si="1"/>
        <v>42.666666666666671</v>
      </c>
    </row>
    <row r="8" spans="1:11" ht="14.25" customHeight="1">
      <c r="A8" s="859"/>
      <c r="B8" s="385" t="s">
        <v>525</v>
      </c>
      <c r="C8" s="382">
        <v>3</v>
      </c>
      <c r="D8" s="383">
        <f>C8/C5*100</f>
        <v>0.68493150684931503</v>
      </c>
      <c r="E8" s="382">
        <v>0</v>
      </c>
      <c r="F8" s="383">
        <f>E8/E5*100</f>
        <v>0</v>
      </c>
      <c r="G8" s="386">
        <v>4</v>
      </c>
      <c r="H8" s="383">
        <v>0.7</v>
      </c>
      <c r="I8" s="383">
        <v>0</v>
      </c>
      <c r="J8" s="383">
        <f t="shared" si="1"/>
        <v>133.33333333333331</v>
      </c>
    </row>
    <row r="9" spans="1:11" ht="14.25" customHeight="1">
      <c r="A9" s="859"/>
      <c r="B9" s="385" t="s">
        <v>526</v>
      </c>
      <c r="C9" s="382">
        <v>34</v>
      </c>
      <c r="D9" s="383">
        <f>C9/C5*100</f>
        <v>7.7625570776255701</v>
      </c>
      <c r="E9" s="382">
        <v>38</v>
      </c>
      <c r="F9" s="383">
        <f>E9/E5*100</f>
        <v>10.46831955922865</v>
      </c>
      <c r="G9" s="386">
        <v>22</v>
      </c>
      <c r="H9" s="383">
        <v>4.9000000000000004</v>
      </c>
      <c r="I9" s="383">
        <f t="shared" si="0"/>
        <v>57.894736842105267</v>
      </c>
      <c r="J9" s="383">
        <f t="shared" si="1"/>
        <v>64.705882352941174</v>
      </c>
    </row>
    <row r="10" spans="1:11" ht="14.25" customHeight="1">
      <c r="A10" s="859"/>
      <c r="B10" s="385" t="s">
        <v>527</v>
      </c>
      <c r="C10" s="382">
        <v>18</v>
      </c>
      <c r="D10" s="383">
        <f>C10/C5*100</f>
        <v>4.10958904109589</v>
      </c>
      <c r="E10" s="382">
        <v>69</v>
      </c>
      <c r="F10" s="383">
        <f>E10/E5*100</f>
        <v>19.008264462809919</v>
      </c>
      <c r="G10" s="386">
        <v>77</v>
      </c>
      <c r="H10" s="383">
        <v>15.1</v>
      </c>
      <c r="I10" s="383">
        <f t="shared" si="0"/>
        <v>111.59420289855073</v>
      </c>
      <c r="J10" s="383">
        <f t="shared" si="1"/>
        <v>427.77777777777777</v>
      </c>
    </row>
    <row r="11" spans="1:11" ht="14.25" customHeight="1">
      <c r="A11" s="859"/>
      <c r="B11" s="385" t="s">
        <v>528</v>
      </c>
      <c r="C11" s="382">
        <v>0</v>
      </c>
      <c r="D11" s="383">
        <f>C11/C5*100</f>
        <v>0</v>
      </c>
      <c r="E11" s="382">
        <v>2</v>
      </c>
      <c r="F11" s="383">
        <f>E11/E5*100</f>
        <v>0.55096418732782371</v>
      </c>
      <c r="G11" s="386">
        <v>0</v>
      </c>
      <c r="H11" s="383">
        <v>0</v>
      </c>
      <c r="I11" s="383">
        <f t="shared" si="0"/>
        <v>0</v>
      </c>
      <c r="J11" s="383">
        <v>0</v>
      </c>
    </row>
    <row r="12" spans="1:11" ht="14.25" customHeight="1">
      <c r="A12" s="859"/>
      <c r="B12" s="385" t="s">
        <v>529</v>
      </c>
      <c r="C12" s="382">
        <v>0</v>
      </c>
      <c r="D12" s="383">
        <f>C12/C5*100</f>
        <v>0</v>
      </c>
      <c r="E12" s="382">
        <v>1</v>
      </c>
      <c r="F12" s="383">
        <f>E12/E5*100</f>
        <v>0.27548209366391185</v>
      </c>
      <c r="G12" s="386">
        <v>0</v>
      </c>
      <c r="H12" s="383">
        <v>0</v>
      </c>
      <c r="I12" s="383">
        <f t="shared" si="0"/>
        <v>0</v>
      </c>
      <c r="J12" s="383">
        <v>0</v>
      </c>
    </row>
    <row r="13" spans="1:11" ht="14.25" customHeight="1">
      <c r="A13" s="859"/>
      <c r="B13" s="385" t="s">
        <v>530</v>
      </c>
      <c r="C13" s="382">
        <v>0</v>
      </c>
      <c r="D13" s="383">
        <f>C13/C5*100</f>
        <v>0</v>
      </c>
      <c r="E13" s="382">
        <v>1</v>
      </c>
      <c r="F13" s="383">
        <f>E13/E5*100</f>
        <v>0.27548209366391185</v>
      </c>
      <c r="G13" s="386">
        <v>0</v>
      </c>
      <c r="H13" s="383">
        <v>0</v>
      </c>
      <c r="I13" s="383">
        <f t="shared" si="0"/>
        <v>0</v>
      </c>
      <c r="J13" s="383">
        <v>0</v>
      </c>
    </row>
    <row r="14" spans="1:11" ht="14.25" customHeight="1">
      <c r="A14" s="859"/>
      <c r="B14" s="385" t="s">
        <v>531</v>
      </c>
      <c r="C14" s="382">
        <v>4</v>
      </c>
      <c r="D14" s="383">
        <f>C14/C5*100</f>
        <v>0.91324200913242004</v>
      </c>
      <c r="E14" s="382">
        <v>0</v>
      </c>
      <c r="F14" s="383">
        <f>E14/E5*100</f>
        <v>0</v>
      </c>
      <c r="G14" s="386">
        <v>6</v>
      </c>
      <c r="H14" s="383">
        <v>1.1000000000000001</v>
      </c>
      <c r="I14" s="383">
        <v>0</v>
      </c>
      <c r="J14" s="383">
        <f t="shared" si="1"/>
        <v>150</v>
      </c>
    </row>
    <row r="15" spans="1:11" ht="14.25" customHeight="1">
      <c r="A15" s="859"/>
      <c r="B15" s="385" t="s">
        <v>532</v>
      </c>
      <c r="C15" s="382">
        <v>15</v>
      </c>
      <c r="D15" s="383">
        <f>C15/C5*100</f>
        <v>3.4246575342465753</v>
      </c>
      <c r="E15" s="382">
        <v>22</v>
      </c>
      <c r="F15" s="383">
        <f>E15/E5*100</f>
        <v>6.0606060606060606</v>
      </c>
      <c r="G15" s="386">
        <v>27</v>
      </c>
      <c r="H15" s="383">
        <v>5.9</v>
      </c>
      <c r="I15" s="383">
        <f t="shared" si="0"/>
        <v>122.72727272727273</v>
      </c>
      <c r="J15" s="383">
        <f t="shared" si="1"/>
        <v>180</v>
      </c>
      <c r="K15" s="384"/>
    </row>
    <row r="16" spans="1:11" ht="14.25" customHeight="1">
      <c r="A16" s="859"/>
      <c r="B16" s="385" t="s">
        <v>533</v>
      </c>
      <c r="C16" s="382">
        <v>27</v>
      </c>
      <c r="D16" s="383">
        <f>C16/C5*100</f>
        <v>6.1643835616438354</v>
      </c>
      <c r="E16" s="382">
        <v>60</v>
      </c>
      <c r="F16" s="383">
        <f>E16/E5*100</f>
        <v>16.528925619834713</v>
      </c>
      <c r="G16" s="386">
        <v>65</v>
      </c>
      <c r="H16" s="383">
        <v>12.4</v>
      </c>
      <c r="I16" s="383">
        <f t="shared" si="0"/>
        <v>108.33333333333333</v>
      </c>
      <c r="J16" s="383">
        <f t="shared" si="1"/>
        <v>240.74074074074073</v>
      </c>
    </row>
    <row r="17" spans="1:11">
      <c r="A17" s="859"/>
      <c r="B17" s="387" t="s">
        <v>534</v>
      </c>
      <c r="C17" s="382">
        <v>78</v>
      </c>
      <c r="D17" s="383">
        <f>C17/C5*100</f>
        <v>17.80821917808219</v>
      </c>
      <c r="E17" s="382">
        <v>103</v>
      </c>
      <c r="F17" s="383">
        <f>E17/E5*100</f>
        <v>28.374655647382919</v>
      </c>
      <c r="G17" s="386">
        <v>87</v>
      </c>
      <c r="H17" s="383">
        <v>16</v>
      </c>
      <c r="I17" s="383">
        <f t="shared" si="0"/>
        <v>84.466019417475721</v>
      </c>
      <c r="J17" s="383">
        <f t="shared" si="1"/>
        <v>111.53846153846155</v>
      </c>
    </row>
    <row r="18" spans="1:11" ht="14.25" customHeight="1">
      <c r="A18" s="859"/>
      <c r="B18" s="385" t="s">
        <v>535</v>
      </c>
      <c r="C18" s="382">
        <v>4</v>
      </c>
      <c r="D18" s="383">
        <f>C18/C5*100</f>
        <v>0.91324200913242004</v>
      </c>
      <c r="E18" s="382">
        <v>5</v>
      </c>
      <c r="F18" s="383">
        <f>E18/E5*100</f>
        <v>1.3774104683195594</v>
      </c>
      <c r="G18" s="386">
        <v>1</v>
      </c>
      <c r="H18" s="383">
        <v>0.2</v>
      </c>
      <c r="I18" s="383">
        <f t="shared" si="0"/>
        <v>20</v>
      </c>
      <c r="J18" s="383">
        <f t="shared" si="1"/>
        <v>25</v>
      </c>
    </row>
    <row r="19" spans="1:11" ht="14.25" customHeight="1">
      <c r="A19" s="859"/>
      <c r="B19" s="385" t="s">
        <v>536</v>
      </c>
      <c r="C19" s="382">
        <v>1</v>
      </c>
      <c r="D19" s="383">
        <f>C19/C6*100</f>
        <v>0.5617977528089888</v>
      </c>
      <c r="E19" s="382">
        <v>0</v>
      </c>
      <c r="F19" s="383">
        <f>E19/E6*100</f>
        <v>0</v>
      </c>
      <c r="G19" s="386">
        <v>3</v>
      </c>
      <c r="H19" s="383">
        <v>0.7</v>
      </c>
      <c r="I19" s="383">
        <v>0</v>
      </c>
      <c r="J19" s="383">
        <f t="shared" si="1"/>
        <v>300</v>
      </c>
    </row>
    <row r="20" spans="1:11" ht="14.25" customHeight="1">
      <c r="A20" s="859"/>
      <c r="B20" s="385" t="s">
        <v>537</v>
      </c>
      <c r="C20" s="382">
        <v>0</v>
      </c>
      <c r="D20" s="383">
        <v>0</v>
      </c>
      <c r="E20" s="382">
        <v>0</v>
      </c>
      <c r="F20" s="383">
        <f>E20/E5*100</f>
        <v>0</v>
      </c>
      <c r="G20" s="386">
        <v>2</v>
      </c>
      <c r="H20" s="383">
        <v>0.5</v>
      </c>
      <c r="I20" s="383">
        <v>0</v>
      </c>
      <c r="J20" s="383">
        <v>0</v>
      </c>
    </row>
    <row r="21" spans="1:11" ht="28.5" customHeight="1">
      <c r="A21" s="859"/>
      <c r="B21" s="385" t="s">
        <v>538</v>
      </c>
      <c r="C21" s="382">
        <v>1</v>
      </c>
      <c r="D21" s="383">
        <f>C21/C6*100</f>
        <v>0.5617977528089888</v>
      </c>
      <c r="E21" s="382">
        <v>0</v>
      </c>
      <c r="F21" s="383">
        <v>0</v>
      </c>
      <c r="G21" s="386">
        <v>8</v>
      </c>
      <c r="H21" s="383">
        <v>1.8</v>
      </c>
      <c r="I21" s="383">
        <v>0</v>
      </c>
      <c r="J21" s="383">
        <v>0</v>
      </c>
      <c r="K21" s="384"/>
    </row>
    <row r="22" spans="1:11" ht="15" customHeight="1">
      <c r="A22" s="860"/>
      <c r="B22" s="388" t="s">
        <v>539</v>
      </c>
      <c r="C22" s="389">
        <v>0</v>
      </c>
      <c r="D22" s="390">
        <f>C22/C5*100</f>
        <v>0</v>
      </c>
      <c r="E22" s="391">
        <v>3</v>
      </c>
      <c r="F22" s="392">
        <f>E22/E5*100</f>
        <v>0.82644628099173556</v>
      </c>
      <c r="G22" s="389">
        <v>0</v>
      </c>
      <c r="H22" s="390">
        <v>0</v>
      </c>
      <c r="I22" s="390">
        <f t="shared" si="0"/>
        <v>0</v>
      </c>
      <c r="J22" s="390">
        <v>0</v>
      </c>
    </row>
    <row r="23" spans="1:11">
      <c r="K23" s="384"/>
    </row>
  </sheetData>
  <mergeCells count="9">
    <mergeCell ref="A5:B5"/>
    <mergeCell ref="A6:A22"/>
    <mergeCell ref="A1:J1"/>
    <mergeCell ref="A3:B4"/>
    <mergeCell ref="C3:D3"/>
    <mergeCell ref="E3:F3"/>
    <mergeCell ref="G3:H3"/>
    <mergeCell ref="I3:I4"/>
    <mergeCell ref="J3:J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11" sqref="A11"/>
    </sheetView>
  </sheetViews>
  <sheetFormatPr defaultRowHeight="12.75"/>
  <cols>
    <col min="1" max="1" width="16" style="96" customWidth="1"/>
    <col min="2" max="10" width="8.28515625" style="96" customWidth="1"/>
    <col min="11" max="256" width="9.140625" style="96"/>
    <col min="257" max="257" width="16" style="96" customWidth="1"/>
    <col min="258" max="266" width="8.28515625" style="96" customWidth="1"/>
    <col min="267" max="512" width="9.140625" style="96"/>
    <col min="513" max="513" width="16" style="96" customWidth="1"/>
    <col min="514" max="522" width="8.28515625" style="96" customWidth="1"/>
    <col min="523" max="768" width="9.140625" style="96"/>
    <col min="769" max="769" width="16" style="96" customWidth="1"/>
    <col min="770" max="778" width="8.28515625" style="96" customWidth="1"/>
    <col min="779" max="1024" width="9.140625" style="96"/>
    <col min="1025" max="1025" width="16" style="96" customWidth="1"/>
    <col min="1026" max="1034" width="8.28515625" style="96" customWidth="1"/>
    <col min="1035" max="1280" width="9.140625" style="96"/>
    <col min="1281" max="1281" width="16" style="96" customWidth="1"/>
    <col min="1282" max="1290" width="8.28515625" style="96" customWidth="1"/>
    <col min="1291" max="1536" width="9.140625" style="96"/>
    <col min="1537" max="1537" width="16" style="96" customWidth="1"/>
    <col min="1538" max="1546" width="8.28515625" style="96" customWidth="1"/>
    <col min="1547" max="1792" width="9.140625" style="96"/>
    <col min="1793" max="1793" width="16" style="96" customWidth="1"/>
    <col min="1794" max="1802" width="8.28515625" style="96" customWidth="1"/>
    <col min="1803" max="2048" width="9.140625" style="96"/>
    <col min="2049" max="2049" width="16" style="96" customWidth="1"/>
    <col min="2050" max="2058" width="8.28515625" style="96" customWidth="1"/>
    <col min="2059" max="2304" width="9.140625" style="96"/>
    <col min="2305" max="2305" width="16" style="96" customWidth="1"/>
    <col min="2306" max="2314" width="8.28515625" style="96" customWidth="1"/>
    <col min="2315" max="2560" width="9.140625" style="96"/>
    <col min="2561" max="2561" width="16" style="96" customWidth="1"/>
    <col min="2562" max="2570" width="8.28515625" style="96" customWidth="1"/>
    <col min="2571" max="2816" width="9.140625" style="96"/>
    <col min="2817" max="2817" width="16" style="96" customWidth="1"/>
    <col min="2818" max="2826" width="8.28515625" style="96" customWidth="1"/>
    <col min="2827" max="3072" width="9.140625" style="96"/>
    <col min="3073" max="3073" width="16" style="96" customWidth="1"/>
    <col min="3074" max="3082" width="8.28515625" style="96" customWidth="1"/>
    <col min="3083" max="3328" width="9.140625" style="96"/>
    <col min="3329" max="3329" width="16" style="96" customWidth="1"/>
    <col min="3330" max="3338" width="8.28515625" style="96" customWidth="1"/>
    <col min="3339" max="3584" width="9.140625" style="96"/>
    <col min="3585" max="3585" width="16" style="96" customWidth="1"/>
    <col min="3586" max="3594" width="8.28515625" style="96" customWidth="1"/>
    <col min="3595" max="3840" width="9.140625" style="96"/>
    <col min="3841" max="3841" width="16" style="96" customWidth="1"/>
    <col min="3842" max="3850" width="8.28515625" style="96" customWidth="1"/>
    <col min="3851" max="4096" width="9.140625" style="96"/>
    <col min="4097" max="4097" width="16" style="96" customWidth="1"/>
    <col min="4098" max="4106" width="8.28515625" style="96" customWidth="1"/>
    <col min="4107" max="4352" width="9.140625" style="96"/>
    <col min="4353" max="4353" width="16" style="96" customWidth="1"/>
    <col min="4354" max="4362" width="8.28515625" style="96" customWidth="1"/>
    <col min="4363" max="4608" width="9.140625" style="96"/>
    <col min="4609" max="4609" width="16" style="96" customWidth="1"/>
    <col min="4610" max="4618" width="8.28515625" style="96" customWidth="1"/>
    <col min="4619" max="4864" width="9.140625" style="96"/>
    <col min="4865" max="4865" width="16" style="96" customWidth="1"/>
    <col min="4866" max="4874" width="8.28515625" style="96" customWidth="1"/>
    <col min="4875" max="5120" width="9.140625" style="96"/>
    <col min="5121" max="5121" width="16" style="96" customWidth="1"/>
    <col min="5122" max="5130" width="8.28515625" style="96" customWidth="1"/>
    <col min="5131" max="5376" width="9.140625" style="96"/>
    <col min="5377" max="5377" width="16" style="96" customWidth="1"/>
    <col min="5378" max="5386" width="8.28515625" style="96" customWidth="1"/>
    <col min="5387" max="5632" width="9.140625" style="96"/>
    <col min="5633" max="5633" width="16" style="96" customWidth="1"/>
    <col min="5634" max="5642" width="8.28515625" style="96" customWidth="1"/>
    <col min="5643" max="5888" width="9.140625" style="96"/>
    <col min="5889" max="5889" width="16" style="96" customWidth="1"/>
    <col min="5890" max="5898" width="8.28515625" style="96" customWidth="1"/>
    <col min="5899" max="6144" width="9.140625" style="96"/>
    <col min="6145" max="6145" width="16" style="96" customWidth="1"/>
    <col min="6146" max="6154" width="8.28515625" style="96" customWidth="1"/>
    <col min="6155" max="6400" width="9.140625" style="96"/>
    <col min="6401" max="6401" width="16" style="96" customWidth="1"/>
    <col min="6402" max="6410" width="8.28515625" style="96" customWidth="1"/>
    <col min="6411" max="6656" width="9.140625" style="96"/>
    <col min="6657" max="6657" width="16" style="96" customWidth="1"/>
    <col min="6658" max="6666" width="8.28515625" style="96" customWidth="1"/>
    <col min="6667" max="6912" width="9.140625" style="96"/>
    <col min="6913" max="6913" width="16" style="96" customWidth="1"/>
    <col min="6914" max="6922" width="8.28515625" style="96" customWidth="1"/>
    <col min="6923" max="7168" width="9.140625" style="96"/>
    <col min="7169" max="7169" width="16" style="96" customWidth="1"/>
    <col min="7170" max="7178" width="8.28515625" style="96" customWidth="1"/>
    <col min="7179" max="7424" width="9.140625" style="96"/>
    <col min="7425" max="7425" width="16" style="96" customWidth="1"/>
    <col min="7426" max="7434" width="8.28515625" style="96" customWidth="1"/>
    <col min="7435" max="7680" width="9.140625" style="96"/>
    <col min="7681" max="7681" width="16" style="96" customWidth="1"/>
    <col min="7682" max="7690" width="8.28515625" style="96" customWidth="1"/>
    <col min="7691" max="7936" width="9.140625" style="96"/>
    <col min="7937" max="7937" width="16" style="96" customWidth="1"/>
    <col min="7938" max="7946" width="8.28515625" style="96" customWidth="1"/>
    <col min="7947" max="8192" width="9.140625" style="96"/>
    <col min="8193" max="8193" width="16" style="96" customWidth="1"/>
    <col min="8194" max="8202" width="8.28515625" style="96" customWidth="1"/>
    <col min="8203" max="8448" width="9.140625" style="96"/>
    <col min="8449" max="8449" width="16" style="96" customWidth="1"/>
    <col min="8450" max="8458" width="8.28515625" style="96" customWidth="1"/>
    <col min="8459" max="8704" width="9.140625" style="96"/>
    <col min="8705" max="8705" width="16" style="96" customWidth="1"/>
    <col min="8706" max="8714" width="8.28515625" style="96" customWidth="1"/>
    <col min="8715" max="8960" width="9.140625" style="96"/>
    <col min="8961" max="8961" width="16" style="96" customWidth="1"/>
    <col min="8962" max="8970" width="8.28515625" style="96" customWidth="1"/>
    <col min="8971" max="9216" width="9.140625" style="96"/>
    <col min="9217" max="9217" width="16" style="96" customWidth="1"/>
    <col min="9218" max="9226" width="8.28515625" style="96" customWidth="1"/>
    <col min="9227" max="9472" width="9.140625" style="96"/>
    <col min="9473" max="9473" width="16" style="96" customWidth="1"/>
    <col min="9474" max="9482" width="8.28515625" style="96" customWidth="1"/>
    <col min="9483" max="9728" width="9.140625" style="96"/>
    <col min="9729" max="9729" width="16" style="96" customWidth="1"/>
    <col min="9730" max="9738" width="8.28515625" style="96" customWidth="1"/>
    <col min="9739" max="9984" width="9.140625" style="96"/>
    <col min="9985" max="9985" width="16" style="96" customWidth="1"/>
    <col min="9986" max="9994" width="8.28515625" style="96" customWidth="1"/>
    <col min="9995" max="10240" width="9.140625" style="96"/>
    <col min="10241" max="10241" width="16" style="96" customWidth="1"/>
    <col min="10242" max="10250" width="8.28515625" style="96" customWidth="1"/>
    <col min="10251" max="10496" width="9.140625" style="96"/>
    <col min="10497" max="10497" width="16" style="96" customWidth="1"/>
    <col min="10498" max="10506" width="8.28515625" style="96" customWidth="1"/>
    <col min="10507" max="10752" width="9.140625" style="96"/>
    <col min="10753" max="10753" width="16" style="96" customWidth="1"/>
    <col min="10754" max="10762" width="8.28515625" style="96" customWidth="1"/>
    <col min="10763" max="11008" width="9.140625" style="96"/>
    <col min="11009" max="11009" width="16" style="96" customWidth="1"/>
    <col min="11010" max="11018" width="8.28515625" style="96" customWidth="1"/>
    <col min="11019" max="11264" width="9.140625" style="96"/>
    <col min="11265" max="11265" width="16" style="96" customWidth="1"/>
    <col min="11266" max="11274" width="8.28515625" style="96" customWidth="1"/>
    <col min="11275" max="11520" width="9.140625" style="96"/>
    <col min="11521" max="11521" width="16" style="96" customWidth="1"/>
    <col min="11522" max="11530" width="8.28515625" style="96" customWidth="1"/>
    <col min="11531" max="11776" width="9.140625" style="96"/>
    <col min="11777" max="11777" width="16" style="96" customWidth="1"/>
    <col min="11778" max="11786" width="8.28515625" style="96" customWidth="1"/>
    <col min="11787" max="12032" width="9.140625" style="96"/>
    <col min="12033" max="12033" width="16" style="96" customWidth="1"/>
    <col min="12034" max="12042" width="8.28515625" style="96" customWidth="1"/>
    <col min="12043" max="12288" width="9.140625" style="96"/>
    <col min="12289" max="12289" width="16" style="96" customWidth="1"/>
    <col min="12290" max="12298" width="8.28515625" style="96" customWidth="1"/>
    <col min="12299" max="12544" width="9.140625" style="96"/>
    <col min="12545" max="12545" width="16" style="96" customWidth="1"/>
    <col min="12546" max="12554" width="8.28515625" style="96" customWidth="1"/>
    <col min="12555" max="12800" width="9.140625" style="96"/>
    <col min="12801" max="12801" width="16" style="96" customWidth="1"/>
    <col min="12802" max="12810" width="8.28515625" style="96" customWidth="1"/>
    <col min="12811" max="13056" width="9.140625" style="96"/>
    <col min="13057" max="13057" width="16" style="96" customWidth="1"/>
    <col min="13058" max="13066" width="8.28515625" style="96" customWidth="1"/>
    <col min="13067" max="13312" width="9.140625" style="96"/>
    <col min="13313" max="13313" width="16" style="96" customWidth="1"/>
    <col min="13314" max="13322" width="8.28515625" style="96" customWidth="1"/>
    <col min="13323" max="13568" width="9.140625" style="96"/>
    <col min="13569" max="13569" width="16" style="96" customWidth="1"/>
    <col min="13570" max="13578" width="8.28515625" style="96" customWidth="1"/>
    <col min="13579" max="13824" width="9.140625" style="96"/>
    <col min="13825" max="13825" width="16" style="96" customWidth="1"/>
    <col min="13826" max="13834" width="8.28515625" style="96" customWidth="1"/>
    <col min="13835" max="14080" width="9.140625" style="96"/>
    <col min="14081" max="14081" width="16" style="96" customWidth="1"/>
    <col min="14082" max="14090" width="8.28515625" style="96" customWidth="1"/>
    <col min="14091" max="14336" width="9.140625" style="96"/>
    <col min="14337" max="14337" width="16" style="96" customWidth="1"/>
    <col min="14338" max="14346" width="8.28515625" style="96" customWidth="1"/>
    <col min="14347" max="14592" width="9.140625" style="96"/>
    <col min="14593" max="14593" width="16" style="96" customWidth="1"/>
    <col min="14594" max="14602" width="8.28515625" style="96" customWidth="1"/>
    <col min="14603" max="14848" width="9.140625" style="96"/>
    <col min="14849" max="14849" width="16" style="96" customWidth="1"/>
    <col min="14850" max="14858" width="8.28515625" style="96" customWidth="1"/>
    <col min="14859" max="15104" width="9.140625" style="96"/>
    <col min="15105" max="15105" width="16" style="96" customWidth="1"/>
    <col min="15106" max="15114" width="8.28515625" style="96" customWidth="1"/>
    <col min="15115" max="15360" width="9.140625" style="96"/>
    <col min="15361" max="15361" width="16" style="96" customWidth="1"/>
    <col min="15362" max="15370" width="8.28515625" style="96" customWidth="1"/>
    <col min="15371" max="15616" width="9.140625" style="96"/>
    <col min="15617" max="15617" width="16" style="96" customWidth="1"/>
    <col min="15618" max="15626" width="8.28515625" style="96" customWidth="1"/>
    <col min="15627" max="15872" width="9.140625" style="96"/>
    <col min="15873" max="15873" width="16" style="96" customWidth="1"/>
    <col min="15874" max="15882" width="8.28515625" style="96" customWidth="1"/>
    <col min="15883" max="16128" width="9.140625" style="96"/>
    <col min="16129" max="16129" width="16" style="96" customWidth="1"/>
    <col min="16130" max="16138" width="8.28515625" style="96" customWidth="1"/>
    <col min="16139" max="16384" width="9.140625" style="96"/>
  </cols>
  <sheetData>
    <row r="1" spans="1:10">
      <c r="A1" s="869" t="s">
        <v>540</v>
      </c>
      <c r="B1" s="869"/>
      <c r="C1" s="869"/>
      <c r="D1" s="869"/>
      <c r="E1" s="869"/>
      <c r="F1" s="869"/>
      <c r="G1" s="869"/>
      <c r="H1" s="869"/>
      <c r="I1" s="869"/>
      <c r="J1" s="869"/>
    </row>
    <row r="3" spans="1:10">
      <c r="A3" s="710" t="s">
        <v>65</v>
      </c>
      <c r="B3" s="710" t="s">
        <v>541</v>
      </c>
      <c r="C3" s="710"/>
      <c r="D3" s="710"/>
      <c r="E3" s="710" t="s">
        <v>542</v>
      </c>
      <c r="F3" s="710"/>
      <c r="G3" s="710"/>
      <c r="H3" s="710" t="s">
        <v>543</v>
      </c>
      <c r="I3" s="710"/>
      <c r="J3" s="710"/>
    </row>
    <row r="4" spans="1:10">
      <c r="A4" s="713"/>
      <c r="B4" s="393">
        <v>2012</v>
      </c>
      <c r="C4" s="393">
        <v>2013</v>
      </c>
      <c r="D4" s="393">
        <v>2014</v>
      </c>
      <c r="E4" s="393">
        <v>2012</v>
      </c>
      <c r="F4" s="393">
        <v>2013</v>
      </c>
      <c r="G4" s="393">
        <v>2014</v>
      </c>
      <c r="H4" s="393">
        <v>2012</v>
      </c>
      <c r="I4" s="393">
        <v>2013</v>
      </c>
      <c r="J4" s="393">
        <v>2014</v>
      </c>
    </row>
    <row r="5" spans="1:10">
      <c r="A5" s="394" t="s">
        <v>76</v>
      </c>
      <c r="B5" s="92">
        <v>26.716371543957749</v>
      </c>
      <c r="C5" s="92">
        <v>23.270846800258564</v>
      </c>
      <c r="D5" s="92">
        <v>21.262886597938145</v>
      </c>
      <c r="E5" s="92">
        <v>5.5917986952469709</v>
      </c>
      <c r="F5" s="92">
        <v>10.342598577892696</v>
      </c>
      <c r="G5" s="92">
        <v>8.3762886597938149</v>
      </c>
      <c r="H5" s="92">
        <f>B5-E5</f>
        <v>21.124572848710777</v>
      </c>
      <c r="I5" s="92">
        <f>C5-F5</f>
        <v>12.928248222365868</v>
      </c>
      <c r="J5" s="92">
        <f>D5-G5</f>
        <v>12.88659793814433</v>
      </c>
    </row>
    <row r="6" spans="1:10">
      <c r="A6" s="395" t="s">
        <v>144</v>
      </c>
      <c r="B6" s="92">
        <v>18.112488083889421</v>
      </c>
      <c r="C6" s="92">
        <v>21.266073194856578</v>
      </c>
      <c r="D6" s="92">
        <v>24.679170779861796</v>
      </c>
      <c r="E6" s="92">
        <v>3.8131553860819829</v>
      </c>
      <c r="F6" s="92">
        <v>5.9347181008902083</v>
      </c>
      <c r="G6" s="92">
        <v>5.923000987166831</v>
      </c>
      <c r="H6" s="92">
        <f t="shared" ref="H6:J20" si="0">B6-E6</f>
        <v>14.299332697807438</v>
      </c>
      <c r="I6" s="92">
        <f t="shared" si="0"/>
        <v>15.331355093966369</v>
      </c>
      <c r="J6" s="92">
        <f t="shared" si="0"/>
        <v>18.756169792694966</v>
      </c>
    </row>
    <row r="7" spans="1:10">
      <c r="A7" s="395" t="s">
        <v>79</v>
      </c>
      <c r="B7" s="92">
        <v>19.298809906722418</v>
      </c>
      <c r="C7" s="92">
        <v>23.49869451697128</v>
      </c>
      <c r="D7" s="92">
        <v>23.017902813299234</v>
      </c>
      <c r="E7" s="92">
        <v>4.5030556449018979</v>
      </c>
      <c r="F7" s="92">
        <v>3.9164490861618795</v>
      </c>
      <c r="G7" s="92">
        <v>5.7544757033248084</v>
      </c>
      <c r="H7" s="92">
        <f t="shared" si="0"/>
        <v>14.79575426182052</v>
      </c>
      <c r="I7" s="92">
        <f t="shared" si="0"/>
        <v>19.582245430809401</v>
      </c>
      <c r="J7" s="92">
        <f t="shared" si="0"/>
        <v>17.263427109974426</v>
      </c>
    </row>
    <row r="8" spans="1:10">
      <c r="A8" s="395" t="s">
        <v>80</v>
      </c>
      <c r="B8" s="92">
        <v>28.211586901763223</v>
      </c>
      <c r="C8" s="92">
        <v>23.493360572012257</v>
      </c>
      <c r="D8" s="92">
        <v>27.916251246261215</v>
      </c>
      <c r="E8" s="92">
        <v>11.083123425692694</v>
      </c>
      <c r="F8" s="92">
        <v>5.1072522982635338</v>
      </c>
      <c r="G8" s="92">
        <v>9.9700897308075778</v>
      </c>
      <c r="H8" s="92">
        <f t="shared" si="0"/>
        <v>17.128463476070529</v>
      </c>
      <c r="I8" s="92">
        <f t="shared" si="0"/>
        <v>18.386108273748725</v>
      </c>
      <c r="J8" s="92">
        <f t="shared" si="0"/>
        <v>17.946161515453639</v>
      </c>
    </row>
    <row r="9" spans="1:10">
      <c r="A9" s="395" t="s">
        <v>81</v>
      </c>
      <c r="B9" s="92">
        <v>26.620867325032201</v>
      </c>
      <c r="C9" s="92">
        <v>27.118644067796609</v>
      </c>
      <c r="D9" s="92">
        <v>23.769100169779286</v>
      </c>
      <c r="E9" s="92">
        <v>7.7286389008158007</v>
      </c>
      <c r="F9" s="92">
        <v>4.2372881355932206</v>
      </c>
      <c r="G9" s="92">
        <v>4.2444821731748723</v>
      </c>
      <c r="H9" s="92">
        <f t="shared" si="0"/>
        <v>18.892228424216398</v>
      </c>
      <c r="I9" s="92">
        <f t="shared" si="0"/>
        <v>22.881355932203387</v>
      </c>
      <c r="J9" s="92">
        <f t="shared" si="0"/>
        <v>19.524617996604412</v>
      </c>
    </row>
    <row r="10" spans="1:10">
      <c r="A10" s="395" t="s">
        <v>82</v>
      </c>
      <c r="B10" s="92">
        <v>17.310252996005325</v>
      </c>
      <c r="C10" s="92">
        <v>22.372881355932204</v>
      </c>
      <c r="D10" s="92">
        <v>18.71101871101871</v>
      </c>
      <c r="E10" s="92">
        <v>7.3235685752330228</v>
      </c>
      <c r="F10" s="92">
        <v>4.7457627118644066</v>
      </c>
      <c r="G10" s="92">
        <v>2.772002772002772</v>
      </c>
      <c r="H10" s="92">
        <f t="shared" si="0"/>
        <v>9.9866844207723027</v>
      </c>
      <c r="I10" s="92">
        <f t="shared" si="0"/>
        <v>17.627118644067799</v>
      </c>
      <c r="J10" s="92">
        <f t="shared" si="0"/>
        <v>15.939015939015938</v>
      </c>
    </row>
    <row r="11" spans="1:10">
      <c r="A11" s="395" t="s">
        <v>83</v>
      </c>
      <c r="B11" s="92">
        <v>22.920009168003666</v>
      </c>
      <c r="C11" s="92">
        <v>17.527238275698721</v>
      </c>
      <c r="D11" s="92">
        <v>21.479713603818617</v>
      </c>
      <c r="E11" s="92">
        <v>7.7928031171212471</v>
      </c>
      <c r="F11" s="92">
        <v>3.7896731406916202</v>
      </c>
      <c r="G11" s="92">
        <v>3.3412887828162292</v>
      </c>
      <c r="H11" s="92">
        <f t="shared" si="0"/>
        <v>15.127206050882419</v>
      </c>
      <c r="I11" s="92">
        <f t="shared" si="0"/>
        <v>13.737565135007101</v>
      </c>
      <c r="J11" s="92">
        <f t="shared" si="0"/>
        <v>18.138424821002388</v>
      </c>
    </row>
    <row r="12" spans="1:10">
      <c r="A12" s="395" t="s">
        <v>84</v>
      </c>
      <c r="B12" s="92">
        <v>20.091723083642716</v>
      </c>
      <c r="C12" s="92">
        <v>20.152261531571877</v>
      </c>
      <c r="D12" s="92">
        <v>22.657952069716774</v>
      </c>
      <c r="E12" s="92">
        <v>4.3677658877484165</v>
      </c>
      <c r="F12" s="92">
        <v>5.3739364084191665</v>
      </c>
      <c r="G12" s="92">
        <v>6.1002178649237475</v>
      </c>
      <c r="H12" s="92">
        <f t="shared" si="0"/>
        <v>15.7239571958943</v>
      </c>
      <c r="I12" s="92">
        <f t="shared" si="0"/>
        <v>14.778325123152712</v>
      </c>
      <c r="J12" s="92">
        <f t="shared" si="0"/>
        <v>16.557734204793029</v>
      </c>
    </row>
    <row r="13" spans="1:10">
      <c r="A13" s="395" t="s">
        <v>86</v>
      </c>
      <c r="B13" s="92">
        <v>24.054231357970696</v>
      </c>
      <c r="C13" s="92">
        <v>25.990626331487004</v>
      </c>
      <c r="D13" s="92">
        <v>20.408163265306122</v>
      </c>
      <c r="E13" s="92">
        <v>6.5602449158101903</v>
      </c>
      <c r="F13" s="92">
        <v>7.6693651469961654</v>
      </c>
      <c r="G13" s="92">
        <v>5.1020408163265305</v>
      </c>
      <c r="H13" s="92">
        <f t="shared" si="0"/>
        <v>17.493986442160505</v>
      </c>
      <c r="I13" s="92">
        <f t="shared" si="0"/>
        <v>18.321261184490837</v>
      </c>
      <c r="J13" s="92">
        <f t="shared" si="0"/>
        <v>15.306122448979592</v>
      </c>
    </row>
    <row r="14" spans="1:10">
      <c r="A14" s="395" t="s">
        <v>87</v>
      </c>
      <c r="B14" s="92">
        <v>16.845329249617151</v>
      </c>
      <c r="C14" s="92">
        <v>23.784355179704015</v>
      </c>
      <c r="D14" s="92">
        <v>19.20965971459934</v>
      </c>
      <c r="E14" s="92">
        <v>5.1046452271567127</v>
      </c>
      <c r="F14" s="92">
        <v>6.8710359408033828</v>
      </c>
      <c r="G14" s="92">
        <v>4.9396267837541163</v>
      </c>
      <c r="H14" s="92">
        <f t="shared" si="0"/>
        <v>11.740684022460439</v>
      </c>
      <c r="I14" s="92">
        <f t="shared" si="0"/>
        <v>16.913319238900634</v>
      </c>
      <c r="J14" s="92">
        <f t="shared" si="0"/>
        <v>14.270032930845224</v>
      </c>
    </row>
    <row r="15" spans="1:10">
      <c r="A15" s="395" t="s">
        <v>88</v>
      </c>
      <c r="B15" s="92">
        <v>21.248339973439574</v>
      </c>
      <c r="C15" s="92">
        <v>18.373909049150207</v>
      </c>
      <c r="D15" s="92">
        <v>20.018621973929235</v>
      </c>
      <c r="E15" s="92">
        <v>5.7547587428065521</v>
      </c>
      <c r="F15" s="92">
        <v>6.430868167202572</v>
      </c>
      <c r="G15" s="92">
        <v>5.5865921787709496</v>
      </c>
      <c r="H15" s="92">
        <f t="shared" si="0"/>
        <v>15.493581230633023</v>
      </c>
      <c r="I15" s="92">
        <f t="shared" si="0"/>
        <v>11.943040881947635</v>
      </c>
      <c r="J15" s="92">
        <f t="shared" si="0"/>
        <v>14.432029795158286</v>
      </c>
    </row>
    <row r="16" spans="1:10">
      <c r="A16" s="395" t="s">
        <v>89</v>
      </c>
      <c r="B16" s="92">
        <v>21.739130434782609</v>
      </c>
      <c r="C16" s="92">
        <v>25.574338968357175</v>
      </c>
      <c r="D16" s="92">
        <v>18.918918918918919</v>
      </c>
      <c r="E16" s="92">
        <v>8.2034454470877769</v>
      </c>
      <c r="F16" s="92">
        <v>6.5019505851755524</v>
      </c>
      <c r="G16" s="92">
        <v>3.6036036036036037</v>
      </c>
      <c r="H16" s="92">
        <f t="shared" si="0"/>
        <v>13.535684987694832</v>
      </c>
      <c r="I16" s="92">
        <f t="shared" si="0"/>
        <v>19.072388383181622</v>
      </c>
      <c r="J16" s="92">
        <f t="shared" si="0"/>
        <v>15.315315315315315</v>
      </c>
    </row>
    <row r="17" spans="1:10">
      <c r="A17" s="395" t="s">
        <v>90</v>
      </c>
      <c r="B17" s="92">
        <v>16.524744962482085</v>
      </c>
      <c r="C17" s="92">
        <v>24.284475281873377</v>
      </c>
      <c r="D17" s="92">
        <v>22.332506203473944</v>
      </c>
      <c r="E17" s="92">
        <v>5.9016946294578876</v>
      </c>
      <c r="F17" s="92">
        <v>5.5507372072853425</v>
      </c>
      <c r="G17" s="92">
        <v>7.0896845090393477</v>
      </c>
      <c r="H17" s="92">
        <f t="shared" si="0"/>
        <v>10.623050333024198</v>
      </c>
      <c r="I17" s="92">
        <f t="shared" si="0"/>
        <v>18.733738074588032</v>
      </c>
      <c r="J17" s="92">
        <f t="shared" si="0"/>
        <v>15.242821694434596</v>
      </c>
    </row>
    <row r="18" spans="1:10">
      <c r="A18" s="395" t="s">
        <v>91</v>
      </c>
      <c r="B18" s="92">
        <v>22.77432712215321</v>
      </c>
      <c r="C18" s="92">
        <v>23.404868212588216</v>
      </c>
      <c r="D18" s="92">
        <v>26.627641347801255</v>
      </c>
      <c r="E18" s="92">
        <v>7.0984915705412606</v>
      </c>
      <c r="F18" s="92">
        <v>7.3455278697969177</v>
      </c>
      <c r="G18" s="92">
        <v>6.7818389491719016</v>
      </c>
      <c r="H18" s="92">
        <f t="shared" si="0"/>
        <v>15.67583555161195</v>
      </c>
      <c r="I18" s="92">
        <f t="shared" si="0"/>
        <v>16.059340342791298</v>
      </c>
      <c r="J18" s="92">
        <f t="shared" si="0"/>
        <v>19.845802398629353</v>
      </c>
    </row>
    <row r="19" spans="1:10">
      <c r="A19" s="395" t="s">
        <v>92</v>
      </c>
      <c r="B19" s="92">
        <v>20.754406193378355</v>
      </c>
      <c r="C19" s="92">
        <v>26.467594163556157</v>
      </c>
      <c r="D19" s="92">
        <v>22.73522210563134</v>
      </c>
      <c r="E19" s="92">
        <v>6.5887003788502714</v>
      </c>
      <c r="F19" s="92">
        <v>6.4472344757380391</v>
      </c>
      <c r="G19" s="92">
        <v>6.995452955578874</v>
      </c>
      <c r="H19" s="92">
        <f t="shared" si="0"/>
        <v>14.165705814528083</v>
      </c>
      <c r="I19" s="92">
        <f t="shared" si="0"/>
        <v>20.020359687818118</v>
      </c>
      <c r="J19" s="92">
        <f t="shared" si="0"/>
        <v>15.739769150052467</v>
      </c>
    </row>
    <row r="20" spans="1:10">
      <c r="A20" s="396" t="s">
        <v>93</v>
      </c>
      <c r="B20" s="397">
        <v>21.193766801637498</v>
      </c>
      <c r="C20" s="397">
        <v>23.265765765765764</v>
      </c>
      <c r="D20" s="397">
        <v>23.322098310222362</v>
      </c>
      <c r="E20" s="397">
        <v>6.4919854097647498</v>
      </c>
      <c r="F20" s="397">
        <v>6.3963963963963959</v>
      </c>
      <c r="G20" s="397">
        <v>6.1076300133463022</v>
      </c>
      <c r="H20" s="397">
        <f t="shared" si="0"/>
        <v>14.701781391872748</v>
      </c>
      <c r="I20" s="397">
        <f t="shared" si="0"/>
        <v>16.869369369369366</v>
      </c>
      <c r="J20" s="92">
        <f>D20-G20</f>
        <v>17.21446829687606</v>
      </c>
    </row>
    <row r="21" spans="1:10">
      <c r="A21" s="242"/>
      <c r="B21" s="92"/>
      <c r="C21" s="92"/>
      <c r="D21" s="92"/>
      <c r="E21" s="92"/>
      <c r="F21" s="92"/>
      <c r="G21" s="92"/>
      <c r="H21" s="92"/>
      <c r="I21" s="92"/>
      <c r="J21" s="92"/>
    </row>
    <row r="22" spans="1:10">
      <c r="A22" s="868" t="s">
        <v>544</v>
      </c>
      <c r="B22" s="868"/>
      <c r="C22" s="868"/>
      <c r="D22" s="868"/>
      <c r="E22" s="868"/>
      <c r="F22" s="868"/>
      <c r="G22" s="868"/>
      <c r="H22" s="868"/>
      <c r="I22" s="868"/>
      <c r="J22" s="868"/>
    </row>
  </sheetData>
  <mergeCells count="6">
    <mergeCell ref="A22:J22"/>
    <mergeCell ref="A1:J1"/>
    <mergeCell ref="A3:A4"/>
    <mergeCell ref="B3:D3"/>
    <mergeCell ref="E3:G3"/>
    <mergeCell ref="H3:J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selection activeCell="H9" sqref="H9"/>
    </sheetView>
  </sheetViews>
  <sheetFormatPr defaultRowHeight="10.5"/>
  <cols>
    <col min="1" max="1" width="4.85546875" style="398" customWidth="1"/>
    <col min="2" max="2" width="6.7109375" style="398" customWidth="1"/>
    <col min="3" max="3" width="31.42578125" style="398" customWidth="1"/>
    <col min="4" max="4" width="9" style="398" customWidth="1"/>
    <col min="5" max="5" width="7.7109375" style="398" customWidth="1"/>
    <col min="6" max="256" width="9.140625" style="398"/>
    <col min="257" max="257" width="4.85546875" style="398" customWidth="1"/>
    <col min="258" max="258" width="6.7109375" style="398" customWidth="1"/>
    <col min="259" max="259" width="31.42578125" style="398" customWidth="1"/>
    <col min="260" max="260" width="9" style="398" customWidth="1"/>
    <col min="261" max="261" width="7.7109375" style="398" customWidth="1"/>
    <col min="262" max="512" width="9.140625" style="398"/>
    <col min="513" max="513" width="4.85546875" style="398" customWidth="1"/>
    <col min="514" max="514" width="6.7109375" style="398" customWidth="1"/>
    <col min="515" max="515" width="31.42578125" style="398" customWidth="1"/>
    <col min="516" max="516" width="9" style="398" customWidth="1"/>
    <col min="517" max="517" width="7.7109375" style="398" customWidth="1"/>
    <col min="518" max="768" width="9.140625" style="398"/>
    <col min="769" max="769" width="4.85546875" style="398" customWidth="1"/>
    <col min="770" max="770" width="6.7109375" style="398" customWidth="1"/>
    <col min="771" max="771" width="31.42578125" style="398" customWidth="1"/>
    <col min="772" max="772" width="9" style="398" customWidth="1"/>
    <col min="773" max="773" width="7.7109375" style="398" customWidth="1"/>
    <col min="774" max="1024" width="9.140625" style="398"/>
    <col min="1025" max="1025" width="4.85546875" style="398" customWidth="1"/>
    <col min="1026" max="1026" width="6.7109375" style="398" customWidth="1"/>
    <col min="1027" max="1027" width="31.42578125" style="398" customWidth="1"/>
    <col min="1028" max="1028" width="9" style="398" customWidth="1"/>
    <col min="1029" max="1029" width="7.7109375" style="398" customWidth="1"/>
    <col min="1030" max="1280" width="9.140625" style="398"/>
    <col min="1281" max="1281" width="4.85546875" style="398" customWidth="1"/>
    <col min="1282" max="1282" width="6.7109375" style="398" customWidth="1"/>
    <col min="1283" max="1283" width="31.42578125" style="398" customWidth="1"/>
    <col min="1284" max="1284" width="9" style="398" customWidth="1"/>
    <col min="1285" max="1285" width="7.7109375" style="398" customWidth="1"/>
    <col min="1286" max="1536" width="9.140625" style="398"/>
    <col min="1537" max="1537" width="4.85546875" style="398" customWidth="1"/>
    <col min="1538" max="1538" width="6.7109375" style="398" customWidth="1"/>
    <col min="1539" max="1539" width="31.42578125" style="398" customWidth="1"/>
    <col min="1540" max="1540" width="9" style="398" customWidth="1"/>
    <col min="1541" max="1541" width="7.7109375" style="398" customWidth="1"/>
    <col min="1542" max="1792" width="9.140625" style="398"/>
    <col min="1793" max="1793" width="4.85546875" style="398" customWidth="1"/>
    <col min="1794" max="1794" width="6.7109375" style="398" customWidth="1"/>
    <col min="1795" max="1795" width="31.42578125" style="398" customWidth="1"/>
    <col min="1796" max="1796" width="9" style="398" customWidth="1"/>
    <col min="1797" max="1797" width="7.7109375" style="398" customWidth="1"/>
    <col min="1798" max="2048" width="9.140625" style="398"/>
    <col min="2049" max="2049" width="4.85546875" style="398" customWidth="1"/>
    <col min="2050" max="2050" width="6.7109375" style="398" customWidth="1"/>
    <col min="2051" max="2051" width="31.42578125" style="398" customWidth="1"/>
    <col min="2052" max="2052" width="9" style="398" customWidth="1"/>
    <col min="2053" max="2053" width="7.7109375" style="398" customWidth="1"/>
    <col min="2054" max="2304" width="9.140625" style="398"/>
    <col min="2305" max="2305" width="4.85546875" style="398" customWidth="1"/>
    <col min="2306" max="2306" width="6.7109375" style="398" customWidth="1"/>
    <col min="2307" max="2307" width="31.42578125" style="398" customWidth="1"/>
    <col min="2308" max="2308" width="9" style="398" customWidth="1"/>
    <col min="2309" max="2309" width="7.7109375" style="398" customWidth="1"/>
    <col min="2310" max="2560" width="9.140625" style="398"/>
    <col min="2561" max="2561" width="4.85546875" style="398" customWidth="1"/>
    <col min="2562" max="2562" width="6.7109375" style="398" customWidth="1"/>
    <col min="2563" max="2563" width="31.42578125" style="398" customWidth="1"/>
    <col min="2564" max="2564" width="9" style="398" customWidth="1"/>
    <col min="2565" max="2565" width="7.7109375" style="398" customWidth="1"/>
    <col min="2566" max="2816" width="9.140625" style="398"/>
    <col min="2817" max="2817" width="4.85546875" style="398" customWidth="1"/>
    <col min="2818" max="2818" width="6.7109375" style="398" customWidth="1"/>
    <col min="2819" max="2819" width="31.42578125" style="398" customWidth="1"/>
    <col min="2820" max="2820" width="9" style="398" customWidth="1"/>
    <col min="2821" max="2821" width="7.7109375" style="398" customWidth="1"/>
    <col min="2822" max="3072" width="9.140625" style="398"/>
    <col min="3073" max="3073" width="4.85546875" style="398" customWidth="1"/>
    <col min="3074" max="3074" width="6.7109375" style="398" customWidth="1"/>
    <col min="3075" max="3075" width="31.42578125" style="398" customWidth="1"/>
    <col min="3076" max="3076" width="9" style="398" customWidth="1"/>
    <col min="3077" max="3077" width="7.7109375" style="398" customWidth="1"/>
    <col min="3078" max="3328" width="9.140625" style="398"/>
    <col min="3329" max="3329" width="4.85546875" style="398" customWidth="1"/>
    <col min="3330" max="3330" width="6.7109375" style="398" customWidth="1"/>
    <col min="3331" max="3331" width="31.42578125" style="398" customWidth="1"/>
    <col min="3332" max="3332" width="9" style="398" customWidth="1"/>
    <col min="3333" max="3333" width="7.7109375" style="398" customWidth="1"/>
    <col min="3334" max="3584" width="9.140625" style="398"/>
    <col min="3585" max="3585" width="4.85546875" style="398" customWidth="1"/>
    <col min="3586" max="3586" width="6.7109375" style="398" customWidth="1"/>
    <col min="3587" max="3587" width="31.42578125" style="398" customWidth="1"/>
    <col min="3588" max="3588" width="9" style="398" customWidth="1"/>
    <col min="3589" max="3589" width="7.7109375" style="398" customWidth="1"/>
    <col min="3590" max="3840" width="9.140625" style="398"/>
    <col min="3841" max="3841" width="4.85546875" style="398" customWidth="1"/>
    <col min="3842" max="3842" width="6.7109375" style="398" customWidth="1"/>
    <col min="3843" max="3843" width="31.42578125" style="398" customWidth="1"/>
    <col min="3844" max="3844" width="9" style="398" customWidth="1"/>
    <col min="3845" max="3845" width="7.7109375" style="398" customWidth="1"/>
    <col min="3846" max="4096" width="9.140625" style="398"/>
    <col min="4097" max="4097" width="4.85546875" style="398" customWidth="1"/>
    <col min="4098" max="4098" width="6.7109375" style="398" customWidth="1"/>
    <col min="4099" max="4099" width="31.42578125" style="398" customWidth="1"/>
    <col min="4100" max="4100" width="9" style="398" customWidth="1"/>
    <col min="4101" max="4101" width="7.7109375" style="398" customWidth="1"/>
    <col min="4102" max="4352" width="9.140625" style="398"/>
    <col min="4353" max="4353" width="4.85546875" style="398" customWidth="1"/>
    <col min="4354" max="4354" width="6.7109375" style="398" customWidth="1"/>
    <col min="4355" max="4355" width="31.42578125" style="398" customWidth="1"/>
    <col min="4356" max="4356" width="9" style="398" customWidth="1"/>
    <col min="4357" max="4357" width="7.7109375" style="398" customWidth="1"/>
    <col min="4358" max="4608" width="9.140625" style="398"/>
    <col min="4609" max="4609" width="4.85546875" style="398" customWidth="1"/>
    <col min="4610" max="4610" width="6.7109375" style="398" customWidth="1"/>
    <col min="4611" max="4611" width="31.42578125" style="398" customWidth="1"/>
    <col min="4612" max="4612" width="9" style="398" customWidth="1"/>
    <col min="4613" max="4613" width="7.7109375" style="398" customWidth="1"/>
    <col min="4614" max="4864" width="9.140625" style="398"/>
    <col min="4865" max="4865" width="4.85546875" style="398" customWidth="1"/>
    <col min="4866" max="4866" width="6.7109375" style="398" customWidth="1"/>
    <col min="4867" max="4867" width="31.42578125" style="398" customWidth="1"/>
    <col min="4868" max="4868" width="9" style="398" customWidth="1"/>
    <col min="4869" max="4869" width="7.7109375" style="398" customWidth="1"/>
    <col min="4870" max="5120" width="9.140625" style="398"/>
    <col min="5121" max="5121" width="4.85546875" style="398" customWidth="1"/>
    <col min="5122" max="5122" width="6.7109375" style="398" customWidth="1"/>
    <col min="5123" max="5123" width="31.42578125" style="398" customWidth="1"/>
    <col min="5124" max="5124" width="9" style="398" customWidth="1"/>
    <col min="5125" max="5125" width="7.7109375" style="398" customWidth="1"/>
    <col min="5126" max="5376" width="9.140625" style="398"/>
    <col min="5377" max="5377" width="4.85546875" style="398" customWidth="1"/>
    <col min="5378" max="5378" width="6.7109375" style="398" customWidth="1"/>
    <col min="5379" max="5379" width="31.42578125" style="398" customWidth="1"/>
    <col min="5380" max="5380" width="9" style="398" customWidth="1"/>
    <col min="5381" max="5381" width="7.7109375" style="398" customWidth="1"/>
    <col min="5382" max="5632" width="9.140625" style="398"/>
    <col min="5633" max="5633" width="4.85546875" style="398" customWidth="1"/>
    <col min="5634" max="5634" width="6.7109375" style="398" customWidth="1"/>
    <col min="5635" max="5635" width="31.42578125" style="398" customWidth="1"/>
    <col min="5636" max="5636" width="9" style="398" customWidth="1"/>
    <col min="5637" max="5637" width="7.7109375" style="398" customWidth="1"/>
    <col min="5638" max="5888" width="9.140625" style="398"/>
    <col min="5889" max="5889" width="4.85546875" style="398" customWidth="1"/>
    <col min="5890" max="5890" width="6.7109375" style="398" customWidth="1"/>
    <col min="5891" max="5891" width="31.42578125" style="398" customWidth="1"/>
    <col min="5892" max="5892" width="9" style="398" customWidth="1"/>
    <col min="5893" max="5893" width="7.7109375" style="398" customWidth="1"/>
    <col min="5894" max="6144" width="9.140625" style="398"/>
    <col min="6145" max="6145" width="4.85546875" style="398" customWidth="1"/>
    <col min="6146" max="6146" width="6.7109375" style="398" customWidth="1"/>
    <col min="6147" max="6147" width="31.42578125" style="398" customWidth="1"/>
    <col min="6148" max="6148" width="9" style="398" customWidth="1"/>
    <col min="6149" max="6149" width="7.7109375" style="398" customWidth="1"/>
    <col min="6150" max="6400" width="9.140625" style="398"/>
    <col min="6401" max="6401" width="4.85546875" style="398" customWidth="1"/>
    <col min="6402" max="6402" width="6.7109375" style="398" customWidth="1"/>
    <col min="6403" max="6403" width="31.42578125" style="398" customWidth="1"/>
    <col min="6404" max="6404" width="9" style="398" customWidth="1"/>
    <col min="6405" max="6405" width="7.7109375" style="398" customWidth="1"/>
    <col min="6406" max="6656" width="9.140625" style="398"/>
    <col min="6657" max="6657" width="4.85546875" style="398" customWidth="1"/>
    <col min="6658" max="6658" width="6.7109375" style="398" customWidth="1"/>
    <col min="6659" max="6659" width="31.42578125" style="398" customWidth="1"/>
    <col min="6660" max="6660" width="9" style="398" customWidth="1"/>
    <col min="6661" max="6661" width="7.7109375" style="398" customWidth="1"/>
    <col min="6662" max="6912" width="9.140625" style="398"/>
    <col min="6913" max="6913" width="4.85546875" style="398" customWidth="1"/>
    <col min="6914" max="6914" width="6.7109375" style="398" customWidth="1"/>
    <col min="6915" max="6915" width="31.42578125" style="398" customWidth="1"/>
    <col min="6916" max="6916" width="9" style="398" customWidth="1"/>
    <col min="6917" max="6917" width="7.7109375" style="398" customWidth="1"/>
    <col min="6918" max="7168" width="9.140625" style="398"/>
    <col min="7169" max="7169" width="4.85546875" style="398" customWidth="1"/>
    <col min="7170" max="7170" width="6.7109375" style="398" customWidth="1"/>
    <col min="7171" max="7171" width="31.42578125" style="398" customWidth="1"/>
    <col min="7172" max="7172" width="9" style="398" customWidth="1"/>
    <col min="7173" max="7173" width="7.7109375" style="398" customWidth="1"/>
    <col min="7174" max="7424" width="9.140625" style="398"/>
    <col min="7425" max="7425" width="4.85546875" style="398" customWidth="1"/>
    <col min="7426" max="7426" width="6.7109375" style="398" customWidth="1"/>
    <col min="7427" max="7427" width="31.42578125" style="398" customWidth="1"/>
    <col min="7428" max="7428" width="9" style="398" customWidth="1"/>
    <col min="7429" max="7429" width="7.7109375" style="398" customWidth="1"/>
    <col min="7430" max="7680" width="9.140625" style="398"/>
    <col min="7681" max="7681" width="4.85546875" style="398" customWidth="1"/>
    <col min="7682" max="7682" width="6.7109375" style="398" customWidth="1"/>
    <col min="7683" max="7683" width="31.42578125" style="398" customWidth="1"/>
    <col min="7684" max="7684" width="9" style="398" customWidth="1"/>
    <col min="7685" max="7685" width="7.7109375" style="398" customWidth="1"/>
    <col min="7686" max="7936" width="9.140625" style="398"/>
    <col min="7937" max="7937" width="4.85546875" style="398" customWidth="1"/>
    <col min="7938" max="7938" width="6.7109375" style="398" customWidth="1"/>
    <col min="7939" max="7939" width="31.42578125" style="398" customWidth="1"/>
    <col min="7940" max="7940" width="9" style="398" customWidth="1"/>
    <col min="7941" max="7941" width="7.7109375" style="398" customWidth="1"/>
    <col min="7942" max="8192" width="9.140625" style="398"/>
    <col min="8193" max="8193" width="4.85546875" style="398" customWidth="1"/>
    <col min="8194" max="8194" width="6.7109375" style="398" customWidth="1"/>
    <col min="8195" max="8195" width="31.42578125" style="398" customWidth="1"/>
    <col min="8196" max="8196" width="9" style="398" customWidth="1"/>
    <col min="8197" max="8197" width="7.7109375" style="398" customWidth="1"/>
    <col min="8198" max="8448" width="9.140625" style="398"/>
    <col min="8449" max="8449" width="4.85546875" style="398" customWidth="1"/>
    <col min="8450" max="8450" width="6.7109375" style="398" customWidth="1"/>
    <col min="8451" max="8451" width="31.42578125" style="398" customWidth="1"/>
    <col min="8452" max="8452" width="9" style="398" customWidth="1"/>
    <col min="8453" max="8453" width="7.7109375" style="398" customWidth="1"/>
    <col min="8454" max="8704" width="9.140625" style="398"/>
    <col min="8705" max="8705" width="4.85546875" style="398" customWidth="1"/>
    <col min="8706" max="8706" width="6.7109375" style="398" customWidth="1"/>
    <col min="8707" max="8707" width="31.42578125" style="398" customWidth="1"/>
    <col min="8708" max="8708" width="9" style="398" customWidth="1"/>
    <col min="8709" max="8709" width="7.7109375" style="398" customWidth="1"/>
    <col min="8710" max="8960" width="9.140625" style="398"/>
    <col min="8961" max="8961" width="4.85546875" style="398" customWidth="1"/>
    <col min="8962" max="8962" width="6.7109375" style="398" customWidth="1"/>
    <col min="8963" max="8963" width="31.42578125" style="398" customWidth="1"/>
    <col min="8964" max="8964" width="9" style="398" customWidth="1"/>
    <col min="8965" max="8965" width="7.7109375" style="398" customWidth="1"/>
    <col min="8966" max="9216" width="9.140625" style="398"/>
    <col min="9217" max="9217" width="4.85546875" style="398" customWidth="1"/>
    <col min="9218" max="9218" width="6.7109375" style="398" customWidth="1"/>
    <col min="9219" max="9219" width="31.42578125" style="398" customWidth="1"/>
    <col min="9220" max="9220" width="9" style="398" customWidth="1"/>
    <col min="9221" max="9221" width="7.7109375" style="398" customWidth="1"/>
    <col min="9222" max="9472" width="9.140625" style="398"/>
    <col min="9473" max="9473" width="4.85546875" style="398" customWidth="1"/>
    <col min="9474" max="9474" width="6.7109375" style="398" customWidth="1"/>
    <col min="9475" max="9475" width="31.42578125" style="398" customWidth="1"/>
    <col min="9476" max="9476" width="9" style="398" customWidth="1"/>
    <col min="9477" max="9477" width="7.7109375" style="398" customWidth="1"/>
    <col min="9478" max="9728" width="9.140625" style="398"/>
    <col min="9729" max="9729" width="4.85546875" style="398" customWidth="1"/>
    <col min="9730" max="9730" width="6.7109375" style="398" customWidth="1"/>
    <col min="9731" max="9731" width="31.42578125" style="398" customWidth="1"/>
    <col min="9732" max="9732" width="9" style="398" customWidth="1"/>
    <col min="9733" max="9733" width="7.7109375" style="398" customWidth="1"/>
    <col min="9734" max="9984" width="9.140625" style="398"/>
    <col min="9985" max="9985" width="4.85546875" style="398" customWidth="1"/>
    <col min="9986" max="9986" width="6.7109375" style="398" customWidth="1"/>
    <col min="9987" max="9987" width="31.42578125" style="398" customWidth="1"/>
    <col min="9988" max="9988" width="9" style="398" customWidth="1"/>
    <col min="9989" max="9989" width="7.7109375" style="398" customWidth="1"/>
    <col min="9990" max="10240" width="9.140625" style="398"/>
    <col min="10241" max="10241" width="4.85546875" style="398" customWidth="1"/>
    <col min="10242" max="10242" width="6.7109375" style="398" customWidth="1"/>
    <col min="10243" max="10243" width="31.42578125" style="398" customWidth="1"/>
    <col min="10244" max="10244" width="9" style="398" customWidth="1"/>
    <col min="10245" max="10245" width="7.7109375" style="398" customWidth="1"/>
    <col min="10246" max="10496" width="9.140625" style="398"/>
    <col min="10497" max="10497" width="4.85546875" style="398" customWidth="1"/>
    <col min="10498" max="10498" width="6.7109375" style="398" customWidth="1"/>
    <col min="10499" max="10499" width="31.42578125" style="398" customWidth="1"/>
    <col min="10500" max="10500" width="9" style="398" customWidth="1"/>
    <col min="10501" max="10501" width="7.7109375" style="398" customWidth="1"/>
    <col min="10502" max="10752" width="9.140625" style="398"/>
    <col min="10753" max="10753" width="4.85546875" style="398" customWidth="1"/>
    <col min="10754" max="10754" width="6.7109375" style="398" customWidth="1"/>
    <col min="10755" max="10755" width="31.42578125" style="398" customWidth="1"/>
    <col min="10756" max="10756" width="9" style="398" customWidth="1"/>
    <col min="10757" max="10757" width="7.7109375" style="398" customWidth="1"/>
    <col min="10758" max="11008" width="9.140625" style="398"/>
    <col min="11009" max="11009" width="4.85546875" style="398" customWidth="1"/>
    <col min="11010" max="11010" width="6.7109375" style="398" customWidth="1"/>
    <col min="11011" max="11011" width="31.42578125" style="398" customWidth="1"/>
    <col min="11012" max="11012" width="9" style="398" customWidth="1"/>
    <col min="11013" max="11013" width="7.7109375" style="398" customWidth="1"/>
    <col min="11014" max="11264" width="9.140625" style="398"/>
    <col min="11265" max="11265" width="4.85546875" style="398" customWidth="1"/>
    <col min="11266" max="11266" width="6.7109375" style="398" customWidth="1"/>
    <col min="11267" max="11267" width="31.42578125" style="398" customWidth="1"/>
    <col min="11268" max="11268" width="9" style="398" customWidth="1"/>
    <col min="11269" max="11269" width="7.7109375" style="398" customWidth="1"/>
    <col min="11270" max="11520" width="9.140625" style="398"/>
    <col min="11521" max="11521" width="4.85546875" style="398" customWidth="1"/>
    <col min="11522" max="11522" width="6.7109375" style="398" customWidth="1"/>
    <col min="11523" max="11523" width="31.42578125" style="398" customWidth="1"/>
    <col min="11524" max="11524" width="9" style="398" customWidth="1"/>
    <col min="11525" max="11525" width="7.7109375" style="398" customWidth="1"/>
    <col min="11526" max="11776" width="9.140625" style="398"/>
    <col min="11777" max="11777" width="4.85546875" style="398" customWidth="1"/>
    <col min="11778" max="11778" width="6.7109375" style="398" customWidth="1"/>
    <col min="11779" max="11779" width="31.42578125" style="398" customWidth="1"/>
    <col min="11780" max="11780" width="9" style="398" customWidth="1"/>
    <col min="11781" max="11781" width="7.7109375" style="398" customWidth="1"/>
    <col min="11782" max="12032" width="9.140625" style="398"/>
    <col min="12033" max="12033" width="4.85546875" style="398" customWidth="1"/>
    <col min="12034" max="12034" width="6.7109375" style="398" customWidth="1"/>
    <col min="12035" max="12035" width="31.42578125" style="398" customWidth="1"/>
    <col min="12036" max="12036" width="9" style="398" customWidth="1"/>
    <col min="12037" max="12037" width="7.7109375" style="398" customWidth="1"/>
    <col min="12038" max="12288" width="9.140625" style="398"/>
    <col min="12289" max="12289" width="4.85546875" style="398" customWidth="1"/>
    <col min="12290" max="12290" width="6.7109375" style="398" customWidth="1"/>
    <col min="12291" max="12291" width="31.42578125" style="398" customWidth="1"/>
    <col min="12292" max="12292" width="9" style="398" customWidth="1"/>
    <col min="12293" max="12293" width="7.7109375" style="398" customWidth="1"/>
    <col min="12294" max="12544" width="9.140625" style="398"/>
    <col min="12545" max="12545" width="4.85546875" style="398" customWidth="1"/>
    <col min="12546" max="12546" width="6.7109375" style="398" customWidth="1"/>
    <col min="12547" max="12547" width="31.42578125" style="398" customWidth="1"/>
    <col min="12548" max="12548" width="9" style="398" customWidth="1"/>
    <col min="12549" max="12549" width="7.7109375" style="398" customWidth="1"/>
    <col min="12550" max="12800" width="9.140625" style="398"/>
    <col min="12801" max="12801" width="4.85546875" style="398" customWidth="1"/>
    <col min="12802" max="12802" width="6.7109375" style="398" customWidth="1"/>
    <col min="12803" max="12803" width="31.42578125" style="398" customWidth="1"/>
    <col min="12804" max="12804" width="9" style="398" customWidth="1"/>
    <col min="12805" max="12805" width="7.7109375" style="398" customWidth="1"/>
    <col min="12806" max="13056" width="9.140625" style="398"/>
    <col min="13057" max="13057" width="4.85546875" style="398" customWidth="1"/>
    <col min="13058" max="13058" width="6.7109375" style="398" customWidth="1"/>
    <col min="13059" max="13059" width="31.42578125" style="398" customWidth="1"/>
    <col min="13060" max="13060" width="9" style="398" customWidth="1"/>
    <col min="13061" max="13061" width="7.7109375" style="398" customWidth="1"/>
    <col min="13062" max="13312" width="9.140625" style="398"/>
    <col min="13313" max="13313" width="4.85546875" style="398" customWidth="1"/>
    <col min="13314" max="13314" width="6.7109375" style="398" customWidth="1"/>
    <col min="13315" max="13315" width="31.42578125" style="398" customWidth="1"/>
    <col min="13316" max="13316" width="9" style="398" customWidth="1"/>
    <col min="13317" max="13317" width="7.7109375" style="398" customWidth="1"/>
    <col min="13318" max="13568" width="9.140625" style="398"/>
    <col min="13569" max="13569" width="4.85546875" style="398" customWidth="1"/>
    <col min="13570" max="13570" width="6.7109375" style="398" customWidth="1"/>
    <col min="13571" max="13571" width="31.42578125" style="398" customWidth="1"/>
    <col min="13572" max="13572" width="9" style="398" customWidth="1"/>
    <col min="13573" max="13573" width="7.7109375" style="398" customWidth="1"/>
    <col min="13574" max="13824" width="9.140625" style="398"/>
    <col min="13825" max="13825" width="4.85546875" style="398" customWidth="1"/>
    <col min="13826" max="13826" width="6.7109375" style="398" customWidth="1"/>
    <col min="13827" max="13827" width="31.42578125" style="398" customWidth="1"/>
    <col min="13828" max="13828" width="9" style="398" customWidth="1"/>
    <col min="13829" max="13829" width="7.7109375" style="398" customWidth="1"/>
    <col min="13830" max="14080" width="9.140625" style="398"/>
    <col min="14081" max="14081" width="4.85546875" style="398" customWidth="1"/>
    <col min="14082" max="14082" width="6.7109375" style="398" customWidth="1"/>
    <col min="14083" max="14083" width="31.42578125" style="398" customWidth="1"/>
    <col min="14084" max="14084" width="9" style="398" customWidth="1"/>
    <col min="14085" max="14085" width="7.7109375" style="398" customWidth="1"/>
    <col min="14086" max="14336" width="9.140625" style="398"/>
    <col min="14337" max="14337" width="4.85546875" style="398" customWidth="1"/>
    <col min="14338" max="14338" width="6.7109375" style="398" customWidth="1"/>
    <col min="14339" max="14339" width="31.42578125" style="398" customWidth="1"/>
    <col min="14340" max="14340" width="9" style="398" customWidth="1"/>
    <col min="14341" max="14341" width="7.7109375" style="398" customWidth="1"/>
    <col min="14342" max="14592" width="9.140625" style="398"/>
    <col min="14593" max="14593" width="4.85546875" style="398" customWidth="1"/>
    <col min="14594" max="14594" width="6.7109375" style="398" customWidth="1"/>
    <col min="14595" max="14595" width="31.42578125" style="398" customWidth="1"/>
    <col min="14596" max="14596" width="9" style="398" customWidth="1"/>
    <col min="14597" max="14597" width="7.7109375" style="398" customWidth="1"/>
    <col min="14598" max="14848" width="9.140625" style="398"/>
    <col min="14849" max="14849" width="4.85546875" style="398" customWidth="1"/>
    <col min="14850" max="14850" width="6.7109375" style="398" customWidth="1"/>
    <col min="14851" max="14851" width="31.42578125" style="398" customWidth="1"/>
    <col min="14852" max="14852" width="9" style="398" customWidth="1"/>
    <col min="14853" max="14853" width="7.7109375" style="398" customWidth="1"/>
    <col min="14854" max="15104" width="9.140625" style="398"/>
    <col min="15105" max="15105" width="4.85546875" style="398" customWidth="1"/>
    <col min="15106" max="15106" width="6.7109375" style="398" customWidth="1"/>
    <col min="15107" max="15107" width="31.42578125" style="398" customWidth="1"/>
    <col min="15108" max="15108" width="9" style="398" customWidth="1"/>
    <col min="15109" max="15109" width="7.7109375" style="398" customWidth="1"/>
    <col min="15110" max="15360" width="9.140625" style="398"/>
    <col min="15361" max="15361" width="4.85546875" style="398" customWidth="1"/>
    <col min="15362" max="15362" width="6.7109375" style="398" customWidth="1"/>
    <col min="15363" max="15363" width="31.42578125" style="398" customWidth="1"/>
    <col min="15364" max="15364" width="9" style="398" customWidth="1"/>
    <col min="15365" max="15365" width="7.7109375" style="398" customWidth="1"/>
    <col min="15366" max="15616" width="9.140625" style="398"/>
    <col min="15617" max="15617" width="4.85546875" style="398" customWidth="1"/>
    <col min="15618" max="15618" width="6.7109375" style="398" customWidth="1"/>
    <col min="15619" max="15619" width="31.42578125" style="398" customWidth="1"/>
    <col min="15620" max="15620" width="9" style="398" customWidth="1"/>
    <col min="15621" max="15621" width="7.7109375" style="398" customWidth="1"/>
    <col min="15622" max="15872" width="9.140625" style="398"/>
    <col min="15873" max="15873" width="4.85546875" style="398" customWidth="1"/>
    <col min="15874" max="15874" width="6.7109375" style="398" customWidth="1"/>
    <col min="15875" max="15875" width="31.42578125" style="398" customWidth="1"/>
    <col min="15876" max="15876" width="9" style="398" customWidth="1"/>
    <col min="15877" max="15877" width="7.7109375" style="398" customWidth="1"/>
    <col min="15878" max="16128" width="9.140625" style="398"/>
    <col min="16129" max="16129" width="4.85546875" style="398" customWidth="1"/>
    <col min="16130" max="16130" width="6.7109375" style="398" customWidth="1"/>
    <col min="16131" max="16131" width="31.42578125" style="398" customWidth="1"/>
    <col min="16132" max="16132" width="9" style="398" customWidth="1"/>
    <col min="16133" max="16133" width="7.7109375" style="398" customWidth="1"/>
    <col min="16134" max="16384" width="9.140625" style="398"/>
  </cols>
  <sheetData>
    <row r="1" spans="1:16" ht="14.25" customHeight="1">
      <c r="A1" s="870" t="s">
        <v>545</v>
      </c>
      <c r="B1" s="870"/>
      <c r="C1" s="870"/>
      <c r="D1" s="870"/>
      <c r="E1" s="870"/>
    </row>
    <row r="2" spans="1:16">
      <c r="D2" s="398" t="s">
        <v>546</v>
      </c>
    </row>
    <row r="3" spans="1:16" ht="15">
      <c r="A3" s="871" t="s">
        <v>547</v>
      </c>
      <c r="B3" s="872"/>
      <c r="C3" s="873"/>
      <c r="D3" s="877" t="s">
        <v>548</v>
      </c>
      <c r="E3" s="878"/>
      <c r="L3" s="399"/>
      <c r="M3" s="399"/>
      <c r="N3" s="879"/>
      <c r="O3" s="879"/>
      <c r="P3" s="879"/>
    </row>
    <row r="4" spans="1:16" ht="22.5" customHeight="1">
      <c r="A4" s="874"/>
      <c r="B4" s="875"/>
      <c r="C4" s="876"/>
      <c r="D4" s="400" t="s">
        <v>549</v>
      </c>
      <c r="E4" s="400" t="s">
        <v>550</v>
      </c>
      <c r="L4" s="399"/>
      <c r="M4" s="399"/>
      <c r="N4" s="879"/>
      <c r="O4" s="879"/>
      <c r="P4" s="879"/>
    </row>
    <row r="5" spans="1:16" ht="12">
      <c r="A5" s="877" t="s">
        <v>551</v>
      </c>
      <c r="B5" s="880"/>
      <c r="C5" s="880"/>
      <c r="D5" s="880"/>
      <c r="E5" s="878"/>
      <c r="L5" s="881"/>
      <c r="M5" s="881"/>
      <c r="N5" s="881"/>
      <c r="O5" s="401"/>
      <c r="P5" s="401"/>
    </row>
    <row r="6" spans="1:16" ht="12">
      <c r="A6" s="882" t="s">
        <v>552</v>
      </c>
      <c r="B6" s="885" t="s">
        <v>553</v>
      </c>
      <c r="C6" s="886"/>
      <c r="D6" s="402">
        <v>1054</v>
      </c>
      <c r="E6" s="403">
        <v>1205</v>
      </c>
      <c r="G6" s="404"/>
      <c r="H6" s="404"/>
      <c r="L6" s="887"/>
      <c r="M6" s="887"/>
      <c r="N6" s="887"/>
      <c r="O6" s="401"/>
      <c r="P6" s="401"/>
    </row>
    <row r="7" spans="1:16" ht="15">
      <c r="A7" s="883"/>
      <c r="B7" s="885" t="s">
        <v>554</v>
      </c>
      <c r="C7" s="886"/>
      <c r="D7" s="405">
        <f>SUM(D8:D12)</f>
        <v>493</v>
      </c>
      <c r="E7" s="406">
        <f>SUM(E8:E12)</f>
        <v>173</v>
      </c>
      <c r="G7" s="407"/>
      <c r="H7" s="408"/>
      <c r="L7" s="399"/>
      <c r="M7" s="399"/>
      <c r="N7" s="399"/>
      <c r="O7" s="399"/>
      <c r="P7" s="399"/>
    </row>
    <row r="8" spans="1:16" ht="15">
      <c r="A8" s="883"/>
      <c r="B8" s="888" t="s">
        <v>555</v>
      </c>
      <c r="C8" s="889"/>
      <c r="D8" s="409">
        <v>0</v>
      </c>
      <c r="E8" s="410">
        <v>0</v>
      </c>
      <c r="G8" s="411"/>
      <c r="H8" s="411"/>
      <c r="L8" s="399"/>
      <c r="M8" s="399"/>
      <c r="N8" s="399"/>
      <c r="O8" s="399"/>
      <c r="P8" s="399"/>
    </row>
    <row r="9" spans="1:16" ht="19.5" customHeight="1">
      <c r="A9" s="883"/>
      <c r="B9" s="890" t="s">
        <v>556</v>
      </c>
      <c r="C9" s="891"/>
      <c r="D9" s="409">
        <v>432</v>
      </c>
      <c r="E9" s="410">
        <v>103.7</v>
      </c>
      <c r="G9" s="411"/>
      <c r="H9" s="411"/>
      <c r="L9" s="892"/>
      <c r="M9" s="892"/>
      <c r="N9" s="893"/>
      <c r="O9" s="903"/>
      <c r="P9" s="903"/>
    </row>
    <row r="10" spans="1:16" ht="21" customHeight="1">
      <c r="A10" s="883"/>
      <c r="B10" s="890" t="s">
        <v>557</v>
      </c>
      <c r="C10" s="891"/>
      <c r="D10" s="409">
        <v>34</v>
      </c>
      <c r="E10" s="410">
        <v>26.1</v>
      </c>
      <c r="G10" s="411"/>
      <c r="H10" s="411"/>
      <c r="L10" s="892"/>
      <c r="M10" s="892"/>
      <c r="N10" s="893"/>
      <c r="O10" s="412"/>
      <c r="P10" s="412"/>
    </row>
    <row r="11" spans="1:16" ht="19.5" customHeight="1">
      <c r="A11" s="883"/>
      <c r="B11" s="890" t="s">
        <v>558</v>
      </c>
      <c r="C11" s="891"/>
      <c r="D11" s="409">
        <v>2</v>
      </c>
      <c r="E11" s="410">
        <v>7.2</v>
      </c>
      <c r="G11" s="413"/>
      <c r="H11" s="413"/>
      <c r="L11" s="900"/>
      <c r="M11" s="900"/>
      <c r="N11" s="412"/>
      <c r="O11" s="412"/>
      <c r="P11" s="412"/>
    </row>
    <row r="12" spans="1:16" ht="19.5" customHeight="1">
      <c r="A12" s="883"/>
      <c r="B12" s="890" t="s">
        <v>559</v>
      </c>
      <c r="C12" s="891"/>
      <c r="D12" s="409">
        <v>25</v>
      </c>
      <c r="E12" s="410">
        <v>36</v>
      </c>
      <c r="G12" s="414"/>
      <c r="H12" s="414"/>
      <c r="L12" s="896"/>
      <c r="M12" s="896"/>
      <c r="N12" s="415"/>
      <c r="O12" s="416"/>
      <c r="P12" s="416"/>
    </row>
    <row r="13" spans="1:16" ht="20.25" customHeight="1">
      <c r="A13" s="883"/>
      <c r="B13" s="894" t="s">
        <v>560</v>
      </c>
      <c r="C13" s="895"/>
      <c r="D13" s="405">
        <f>SUM(D14:D20)</f>
        <v>757</v>
      </c>
      <c r="E13" s="406">
        <f>SUM(E14:E20)</f>
        <v>472.9</v>
      </c>
      <c r="G13" s="407"/>
      <c r="H13" s="408"/>
      <c r="L13" s="896"/>
      <c r="M13" s="896"/>
      <c r="N13" s="415"/>
      <c r="O13" s="415"/>
      <c r="P13" s="415"/>
    </row>
    <row r="14" spans="1:16" ht="20.25" customHeight="1">
      <c r="A14" s="883"/>
      <c r="B14" s="897" t="s">
        <v>561</v>
      </c>
      <c r="C14" s="417" t="s">
        <v>562</v>
      </c>
      <c r="D14" s="409">
        <v>361</v>
      </c>
      <c r="E14" s="410">
        <v>228.9</v>
      </c>
      <c r="G14" s="411"/>
      <c r="H14" s="411"/>
      <c r="L14" s="900"/>
      <c r="M14" s="900"/>
      <c r="N14" s="415"/>
      <c r="O14" s="411"/>
      <c r="P14" s="411"/>
    </row>
    <row r="15" spans="1:16" ht="21.75" customHeight="1">
      <c r="A15" s="883"/>
      <c r="B15" s="898"/>
      <c r="C15" s="417" t="s">
        <v>563</v>
      </c>
      <c r="D15" s="409">
        <v>0</v>
      </c>
      <c r="E15" s="410">
        <v>0</v>
      </c>
      <c r="G15" s="411"/>
      <c r="H15" s="411"/>
      <c r="L15" s="900"/>
      <c r="M15" s="900"/>
      <c r="N15" s="415"/>
      <c r="O15" s="416"/>
      <c r="P15" s="416"/>
    </row>
    <row r="16" spans="1:16" ht="21.75" customHeight="1">
      <c r="A16" s="883"/>
      <c r="B16" s="899"/>
      <c r="C16" s="417" t="s">
        <v>564</v>
      </c>
      <c r="D16" s="409">
        <v>142</v>
      </c>
      <c r="E16" s="410">
        <v>86.9</v>
      </c>
      <c r="G16" s="411"/>
      <c r="H16" s="411"/>
      <c r="L16" s="901"/>
      <c r="M16" s="901"/>
      <c r="N16" s="415"/>
      <c r="O16" s="411"/>
      <c r="P16" s="411"/>
    </row>
    <row r="17" spans="1:16" ht="21" customHeight="1">
      <c r="A17" s="883"/>
      <c r="B17" s="890" t="s">
        <v>565</v>
      </c>
      <c r="C17" s="891"/>
      <c r="D17" s="409">
        <v>204</v>
      </c>
      <c r="E17" s="410">
        <v>128.30000000000001</v>
      </c>
      <c r="G17" s="411"/>
      <c r="H17" s="411"/>
      <c r="L17" s="902"/>
      <c r="M17" s="902"/>
      <c r="N17" s="415"/>
      <c r="O17" s="411"/>
      <c r="P17" s="411"/>
    </row>
    <row r="18" spans="1:16" ht="22.5" customHeight="1">
      <c r="A18" s="883"/>
      <c r="B18" s="890" t="s">
        <v>566</v>
      </c>
      <c r="C18" s="891"/>
      <c r="D18" s="409">
        <v>32</v>
      </c>
      <c r="E18" s="410">
        <v>20.7</v>
      </c>
      <c r="G18" s="411"/>
      <c r="H18" s="411"/>
      <c r="L18" s="901"/>
      <c r="M18" s="901"/>
      <c r="N18" s="415"/>
      <c r="O18" s="411"/>
      <c r="P18" s="411"/>
    </row>
    <row r="19" spans="1:16" ht="21" customHeight="1">
      <c r="A19" s="883"/>
      <c r="B19" s="890" t="s">
        <v>567</v>
      </c>
      <c r="C19" s="906"/>
      <c r="D19" s="409">
        <v>6</v>
      </c>
      <c r="E19" s="410">
        <v>3.2</v>
      </c>
      <c r="G19" s="411"/>
      <c r="H19" s="411"/>
      <c r="L19" s="901"/>
      <c r="M19" s="901"/>
      <c r="N19" s="415"/>
      <c r="O19" s="411"/>
      <c r="P19" s="411"/>
    </row>
    <row r="20" spans="1:16" ht="21" customHeight="1">
      <c r="A20" s="883"/>
      <c r="B20" s="890" t="s">
        <v>568</v>
      </c>
      <c r="C20" s="891"/>
      <c r="D20" s="409">
        <v>12</v>
      </c>
      <c r="E20" s="410">
        <v>4.9000000000000004</v>
      </c>
      <c r="G20" s="411"/>
      <c r="H20" s="411"/>
      <c r="L20" s="901"/>
      <c r="M20" s="901"/>
      <c r="N20" s="415"/>
      <c r="O20" s="411"/>
      <c r="P20" s="411"/>
    </row>
    <row r="21" spans="1:16" ht="21" customHeight="1">
      <c r="A21" s="883"/>
      <c r="B21" s="894" t="s">
        <v>569</v>
      </c>
      <c r="C21" s="895"/>
      <c r="D21" s="405">
        <v>472</v>
      </c>
      <c r="E21" s="406">
        <v>67.400000000000006</v>
      </c>
      <c r="G21" s="416"/>
      <c r="H21" s="416"/>
      <c r="L21" s="901"/>
      <c r="M21" s="901"/>
      <c r="N21" s="415"/>
      <c r="O21" s="411"/>
      <c r="P21" s="411"/>
    </row>
    <row r="22" spans="1:16" ht="21" customHeight="1">
      <c r="A22" s="883"/>
      <c r="B22" s="894" t="s">
        <v>570</v>
      </c>
      <c r="C22" s="895"/>
      <c r="D22" s="405">
        <v>1605</v>
      </c>
      <c r="E22" s="418">
        <v>254.5</v>
      </c>
      <c r="G22" s="416"/>
      <c r="H22" s="416"/>
      <c r="L22" s="904"/>
      <c r="M22" s="902"/>
      <c r="N22" s="415"/>
      <c r="O22" s="411"/>
      <c r="P22" s="411"/>
    </row>
    <row r="23" spans="1:16" ht="21" customHeight="1">
      <c r="A23" s="884"/>
      <c r="B23" s="894" t="s">
        <v>571</v>
      </c>
      <c r="C23" s="895"/>
      <c r="D23" s="405">
        <v>560</v>
      </c>
      <c r="E23" s="419">
        <v>137.5</v>
      </c>
      <c r="G23" s="416"/>
      <c r="H23" s="416"/>
      <c r="L23" s="905"/>
      <c r="M23" s="905"/>
      <c r="N23" s="415"/>
      <c r="O23" s="411"/>
      <c r="P23" s="411"/>
    </row>
    <row r="24" spans="1:16" ht="21" customHeight="1">
      <c r="A24" s="882" t="s">
        <v>572</v>
      </c>
      <c r="B24" s="890" t="s">
        <v>573</v>
      </c>
      <c r="C24" s="891"/>
      <c r="D24" s="409">
        <v>1092</v>
      </c>
      <c r="E24" s="410">
        <v>436</v>
      </c>
      <c r="G24" s="411"/>
      <c r="H24" s="411"/>
      <c r="L24" s="907"/>
      <c r="M24" s="907"/>
      <c r="N24" s="415"/>
      <c r="O24" s="411"/>
      <c r="P24" s="416"/>
    </row>
    <row r="25" spans="1:16" ht="21" customHeight="1">
      <c r="A25" s="883"/>
      <c r="B25" s="890" t="s">
        <v>574</v>
      </c>
      <c r="C25" s="891"/>
      <c r="D25" s="409">
        <v>4513</v>
      </c>
      <c r="E25" s="410">
        <v>640.5</v>
      </c>
      <c r="G25" s="420"/>
      <c r="H25" s="420"/>
      <c r="L25" s="901"/>
      <c r="M25" s="901"/>
      <c r="N25" s="415"/>
      <c r="O25" s="411"/>
      <c r="P25" s="411"/>
    </row>
    <row r="26" spans="1:16" ht="21" customHeight="1">
      <c r="A26" s="883"/>
      <c r="B26" s="890" t="s">
        <v>575</v>
      </c>
      <c r="C26" s="891"/>
      <c r="D26" s="409">
        <v>78</v>
      </c>
      <c r="E26" s="410">
        <v>87.5</v>
      </c>
      <c r="G26" s="416"/>
      <c r="H26" s="416"/>
      <c r="L26" s="902"/>
      <c r="M26" s="902"/>
      <c r="N26" s="415"/>
      <c r="O26" s="411"/>
      <c r="P26" s="411"/>
    </row>
    <row r="27" spans="1:16" ht="12">
      <c r="A27" s="883"/>
      <c r="B27" s="888" t="s">
        <v>576</v>
      </c>
      <c r="C27" s="889"/>
      <c r="D27" s="409">
        <v>0</v>
      </c>
      <c r="E27" s="409">
        <v>0</v>
      </c>
      <c r="L27" s="901"/>
      <c r="M27" s="901"/>
      <c r="N27" s="415"/>
      <c r="O27" s="411"/>
      <c r="P27" s="411"/>
    </row>
    <row r="28" spans="1:16" ht="12">
      <c r="A28" s="884"/>
      <c r="B28" s="885" t="s">
        <v>577</v>
      </c>
      <c r="C28" s="886"/>
      <c r="D28" s="409"/>
      <c r="E28" s="410">
        <f>SUM(E24:E27)</f>
        <v>1164</v>
      </c>
      <c r="L28" s="901"/>
      <c r="M28" s="901"/>
      <c r="N28" s="415"/>
      <c r="O28" s="411"/>
      <c r="P28" s="411"/>
    </row>
    <row r="29" spans="1:16" ht="12">
      <c r="L29" s="901"/>
      <c r="M29" s="901"/>
      <c r="N29" s="415"/>
      <c r="O29" s="411"/>
      <c r="P29" s="411"/>
    </row>
    <row r="30" spans="1:16" ht="12">
      <c r="L30" s="910"/>
      <c r="M30" s="910"/>
      <c r="N30" s="415"/>
      <c r="O30" s="411"/>
      <c r="P30" s="411"/>
    </row>
    <row r="31" spans="1:16" ht="12">
      <c r="L31" s="901"/>
      <c r="M31" s="901"/>
      <c r="N31" s="415"/>
      <c r="O31" s="411"/>
      <c r="P31" s="411"/>
    </row>
    <row r="32" spans="1:16" ht="12">
      <c r="L32" s="901"/>
      <c r="M32" s="901"/>
      <c r="N32" s="415"/>
      <c r="O32" s="411"/>
      <c r="P32" s="411"/>
    </row>
    <row r="33" spans="12:16" ht="12">
      <c r="L33" s="911"/>
      <c r="M33" s="911"/>
      <c r="N33" s="415"/>
      <c r="O33" s="411"/>
      <c r="P33" s="411"/>
    </row>
    <row r="34" spans="12:16" ht="12">
      <c r="L34" s="908"/>
      <c r="M34" s="908"/>
      <c r="N34" s="415"/>
      <c r="O34" s="404"/>
      <c r="P34" s="404"/>
    </row>
    <row r="35" spans="12:16" ht="12">
      <c r="L35" s="909"/>
      <c r="M35" s="909"/>
      <c r="N35" s="415"/>
      <c r="O35" s="404"/>
      <c r="P35" s="404"/>
    </row>
    <row r="36" spans="12:16" ht="12">
      <c r="L36" s="896"/>
      <c r="M36" s="896"/>
      <c r="N36" s="415"/>
      <c r="O36" s="416"/>
      <c r="P36" s="416"/>
    </row>
    <row r="37" spans="12:16" ht="12">
      <c r="L37" s="902"/>
      <c r="M37" s="902"/>
      <c r="N37" s="415"/>
      <c r="O37" s="408"/>
      <c r="P37" s="408"/>
    </row>
    <row r="38" spans="12:16" ht="12">
      <c r="L38" s="902"/>
      <c r="M38" s="902"/>
      <c r="N38" s="415"/>
      <c r="O38" s="408"/>
      <c r="P38" s="408"/>
    </row>
    <row r="39" spans="12:16" ht="12">
      <c r="L39" s="902"/>
      <c r="M39" s="902"/>
      <c r="N39" s="415"/>
      <c r="O39" s="408"/>
      <c r="P39" s="408"/>
    </row>
    <row r="40" spans="12:16" ht="12">
      <c r="L40" s="902"/>
      <c r="M40" s="902"/>
      <c r="N40" s="415"/>
      <c r="O40" s="408"/>
      <c r="P40" s="408"/>
    </row>
    <row r="41" spans="12:16" ht="12">
      <c r="L41" s="902"/>
      <c r="M41" s="902"/>
      <c r="N41" s="415"/>
      <c r="O41" s="408"/>
      <c r="P41" s="408"/>
    </row>
    <row r="42" spans="12:16" ht="12">
      <c r="L42" s="902"/>
      <c r="M42" s="902"/>
      <c r="N42" s="415"/>
      <c r="O42" s="408"/>
      <c r="P42" s="408"/>
    </row>
    <row r="43" spans="12:16" ht="12">
      <c r="L43" s="902"/>
      <c r="M43" s="902"/>
      <c r="N43" s="415"/>
      <c r="O43" s="408"/>
      <c r="P43" s="408"/>
    </row>
    <row r="44" spans="12:16" ht="12">
      <c r="L44" s="912"/>
      <c r="M44" s="912"/>
      <c r="N44" s="415"/>
      <c r="O44" s="411"/>
      <c r="P44" s="411"/>
    </row>
    <row r="45" spans="12:16" ht="12">
      <c r="L45" s="902"/>
      <c r="M45" s="902"/>
      <c r="N45" s="415"/>
      <c r="O45" s="408"/>
      <c r="P45" s="408"/>
    </row>
    <row r="46" spans="12:16" ht="12">
      <c r="L46" s="896"/>
      <c r="M46" s="896"/>
      <c r="N46" s="415"/>
      <c r="O46" s="411"/>
      <c r="P46" s="411"/>
    </row>
    <row r="47" spans="12:16" ht="12">
      <c r="L47" s="896"/>
      <c r="M47" s="896"/>
      <c r="N47" s="415"/>
      <c r="O47" s="408"/>
      <c r="P47" s="408"/>
    </row>
    <row r="48" spans="12:16" ht="12">
      <c r="L48" s="902"/>
      <c r="M48" s="902"/>
      <c r="N48" s="415"/>
      <c r="O48" s="411"/>
      <c r="P48" s="411"/>
    </row>
    <row r="49" spans="12:16" ht="12">
      <c r="L49" s="902"/>
      <c r="M49" s="902"/>
      <c r="N49" s="415"/>
      <c r="O49" s="411"/>
      <c r="P49" s="411"/>
    </row>
    <row r="50" spans="12:16" ht="12">
      <c r="L50" s="902"/>
      <c r="M50" s="902"/>
      <c r="N50" s="415"/>
      <c r="O50" s="411"/>
      <c r="P50" s="411"/>
    </row>
    <row r="51" spans="12:16" ht="12">
      <c r="L51" s="901"/>
      <c r="M51" s="901"/>
      <c r="N51" s="415"/>
      <c r="O51" s="411"/>
      <c r="P51" s="411"/>
    </row>
    <row r="52" spans="12:16" ht="12">
      <c r="L52" s="901"/>
      <c r="M52" s="901"/>
      <c r="N52" s="415"/>
      <c r="O52" s="411"/>
      <c r="P52" s="411"/>
    </row>
    <row r="53" spans="12:16" ht="12">
      <c r="L53" s="902"/>
      <c r="M53" s="902"/>
      <c r="N53" s="415"/>
      <c r="O53" s="411"/>
      <c r="P53" s="411"/>
    </row>
    <row r="54" spans="12:16" ht="12">
      <c r="L54" s="912"/>
      <c r="M54" s="912"/>
      <c r="N54" s="415"/>
      <c r="O54" s="411"/>
      <c r="P54" s="411"/>
    </row>
    <row r="55" spans="12:16" ht="12">
      <c r="L55" s="896"/>
      <c r="M55" s="896"/>
      <c r="N55" s="415"/>
      <c r="O55" s="416"/>
      <c r="P55" s="416"/>
    </row>
    <row r="56" spans="12:16" ht="12">
      <c r="L56" s="902"/>
      <c r="M56" s="902"/>
      <c r="N56" s="415"/>
      <c r="O56" s="411"/>
      <c r="P56" s="411"/>
    </row>
    <row r="57" spans="12:16" ht="12">
      <c r="L57" s="902"/>
      <c r="M57" s="902"/>
      <c r="N57" s="415"/>
      <c r="O57" s="421"/>
      <c r="P57" s="421"/>
    </row>
    <row r="58" spans="12:16" ht="12">
      <c r="L58" s="902"/>
      <c r="M58" s="902"/>
      <c r="N58" s="415"/>
      <c r="O58" s="421"/>
      <c r="P58" s="421"/>
    </row>
    <row r="59" spans="12:16" ht="12">
      <c r="L59" s="902"/>
      <c r="M59" s="902"/>
      <c r="N59" s="415"/>
      <c r="O59" s="421"/>
      <c r="P59" s="421"/>
    </row>
    <row r="60" spans="12:16" ht="12">
      <c r="L60" s="902"/>
      <c r="M60" s="902"/>
      <c r="N60" s="415"/>
      <c r="O60" s="422"/>
      <c r="P60" s="422"/>
    </row>
    <row r="61" spans="12:16" ht="12">
      <c r="L61" s="902"/>
      <c r="M61" s="902"/>
      <c r="N61" s="415"/>
      <c r="O61" s="423"/>
      <c r="P61" s="423"/>
    </row>
    <row r="62" spans="12:16" ht="12">
      <c r="L62" s="912"/>
      <c r="M62" s="912"/>
      <c r="N62" s="415"/>
      <c r="O62" s="408"/>
      <c r="P62" s="408"/>
    </row>
    <row r="63" spans="12:16" ht="12">
      <c r="L63" s="896"/>
      <c r="M63" s="896"/>
      <c r="N63" s="415"/>
      <c r="O63" s="408"/>
      <c r="P63" s="408"/>
    </row>
    <row r="64" spans="12:16" ht="12">
      <c r="L64" s="896"/>
      <c r="M64" s="896"/>
      <c r="N64" s="415"/>
      <c r="O64" s="408"/>
      <c r="P64" s="408"/>
    </row>
    <row r="65" spans="12:16" ht="12">
      <c r="L65" s="913"/>
      <c r="M65" s="913"/>
      <c r="N65" s="415"/>
      <c r="O65" s="408"/>
      <c r="P65" s="408"/>
    </row>
    <row r="66" spans="12:16" ht="12">
      <c r="L66" s="896"/>
      <c r="M66" s="896"/>
      <c r="N66" s="415"/>
      <c r="O66" s="412"/>
      <c r="P66" s="412"/>
    </row>
    <row r="67" spans="12:16" ht="12">
      <c r="L67" s="914"/>
      <c r="M67" s="914"/>
      <c r="N67" s="415"/>
      <c r="O67" s="424"/>
      <c r="P67" s="424"/>
    </row>
    <row r="68" spans="12:16" ht="12">
      <c r="L68" s="915"/>
      <c r="M68" s="915"/>
      <c r="N68" s="415"/>
      <c r="O68" s="424"/>
      <c r="P68" s="424"/>
    </row>
    <row r="69" spans="12:16" ht="12">
      <c r="L69" s="915"/>
      <c r="M69" s="915"/>
      <c r="N69" s="415"/>
      <c r="O69" s="412"/>
      <c r="P69" s="412"/>
    </row>
    <row r="70" spans="12:16" ht="12">
      <c r="L70" s="896"/>
      <c r="M70" s="896"/>
      <c r="N70" s="415"/>
      <c r="O70" s="412"/>
      <c r="P70" s="424"/>
    </row>
    <row r="71" spans="12:16" ht="12">
      <c r="L71" s="901"/>
      <c r="M71" s="901"/>
      <c r="N71" s="415"/>
      <c r="O71" s="412"/>
      <c r="P71" s="425"/>
    </row>
    <row r="72" spans="12:16" ht="12">
      <c r="L72" s="902"/>
      <c r="M72" s="902"/>
      <c r="N72" s="415"/>
      <c r="O72" s="412"/>
      <c r="P72" s="425"/>
    </row>
    <row r="73" spans="12:16" ht="12">
      <c r="L73" s="901"/>
      <c r="M73" s="901"/>
      <c r="N73" s="415"/>
      <c r="O73" s="412"/>
      <c r="P73" s="425"/>
    </row>
    <row r="74" spans="12:16" ht="12">
      <c r="L74" s="901"/>
      <c r="M74" s="901"/>
      <c r="N74" s="415"/>
      <c r="O74" s="412"/>
      <c r="P74" s="425"/>
    </row>
    <row r="75" spans="12:16" ht="12">
      <c r="L75" s="901"/>
      <c r="M75" s="901"/>
      <c r="N75" s="415"/>
      <c r="O75" s="412"/>
      <c r="P75" s="412"/>
    </row>
    <row r="76" spans="12:16" ht="12">
      <c r="L76" s="916"/>
      <c r="M76" s="416"/>
      <c r="N76" s="415"/>
      <c r="O76" s="412"/>
      <c r="P76" s="412"/>
    </row>
    <row r="77" spans="12:16" ht="12">
      <c r="L77" s="916"/>
      <c r="M77" s="411"/>
      <c r="N77" s="415"/>
      <c r="O77" s="412"/>
      <c r="P77" s="412"/>
    </row>
    <row r="78" spans="12:16" ht="12">
      <c r="L78" s="916"/>
      <c r="M78" s="411"/>
      <c r="N78" s="415"/>
      <c r="O78" s="412"/>
      <c r="P78" s="412"/>
    </row>
    <row r="79" spans="12:16" ht="12">
      <c r="L79" s="916"/>
      <c r="M79" s="411"/>
      <c r="N79" s="415"/>
      <c r="O79" s="412"/>
      <c r="P79" s="412"/>
    </row>
    <row r="80" spans="12:16" ht="12">
      <c r="L80" s="916"/>
      <c r="M80" s="411"/>
      <c r="N80" s="415"/>
      <c r="O80" s="412"/>
      <c r="P80" s="412"/>
    </row>
    <row r="81" spans="12:16" ht="12">
      <c r="L81" s="916"/>
      <c r="M81" s="411"/>
      <c r="N81" s="415"/>
      <c r="O81" s="412"/>
      <c r="P81" s="412"/>
    </row>
    <row r="82" spans="12:16" ht="12">
      <c r="L82" s="916"/>
      <c r="M82" s="411"/>
      <c r="N82" s="415"/>
      <c r="O82" s="412"/>
      <c r="P82" s="412"/>
    </row>
    <row r="83" spans="12:16" ht="12">
      <c r="L83" s="916"/>
      <c r="M83" s="411"/>
      <c r="N83" s="415"/>
      <c r="O83" s="412"/>
      <c r="P83" s="412"/>
    </row>
    <row r="84" spans="12:16" ht="12">
      <c r="L84" s="916"/>
      <c r="M84" s="411"/>
      <c r="N84" s="415"/>
      <c r="O84" s="412"/>
      <c r="P84" s="412"/>
    </row>
    <row r="85" spans="12:16" ht="12">
      <c r="L85" s="916"/>
      <c r="M85" s="411"/>
      <c r="N85" s="415"/>
      <c r="O85" s="412"/>
      <c r="P85" s="412"/>
    </row>
    <row r="86" spans="12:16" ht="12">
      <c r="L86" s="917"/>
      <c r="M86" s="917"/>
      <c r="N86" s="415"/>
      <c r="O86" s="415"/>
      <c r="P86" s="415"/>
    </row>
    <row r="87" spans="12:16" ht="12">
      <c r="L87" s="918"/>
      <c r="M87" s="918"/>
      <c r="N87" s="415"/>
      <c r="O87" s="412"/>
      <c r="P87" s="412"/>
    </row>
    <row r="88" spans="12:16" ht="12">
      <c r="L88" s="901"/>
      <c r="M88" s="901"/>
      <c r="N88" s="415"/>
      <c r="O88" s="412"/>
      <c r="P88" s="412"/>
    </row>
    <row r="89" spans="12:16" ht="12">
      <c r="L89" s="902"/>
      <c r="M89" s="902"/>
      <c r="N89" s="415"/>
      <c r="O89" s="412"/>
      <c r="P89" s="412"/>
    </row>
    <row r="90" spans="12:16" ht="12">
      <c r="L90" s="901"/>
      <c r="M90" s="901"/>
      <c r="N90" s="415"/>
      <c r="O90" s="412"/>
      <c r="P90" s="412"/>
    </row>
    <row r="91" spans="12:16" ht="12">
      <c r="L91" s="901"/>
      <c r="M91" s="901"/>
      <c r="N91" s="415"/>
      <c r="O91" s="412"/>
      <c r="P91" s="412"/>
    </row>
    <row r="92" spans="12:16" ht="12">
      <c r="L92" s="901"/>
      <c r="M92" s="901"/>
      <c r="N92" s="415"/>
      <c r="O92" s="412"/>
      <c r="P92" s="412"/>
    </row>
    <row r="93" spans="12:16" ht="12">
      <c r="L93" s="911"/>
      <c r="M93" s="911"/>
      <c r="N93" s="415"/>
      <c r="O93" s="412"/>
      <c r="P93" s="412"/>
    </row>
  </sheetData>
  <mergeCells count="107">
    <mergeCell ref="L91:M91"/>
    <mergeCell ref="L92:M92"/>
    <mergeCell ref="L93:M93"/>
    <mergeCell ref="L76:L85"/>
    <mergeCell ref="L86:M86"/>
    <mergeCell ref="L87:M87"/>
    <mergeCell ref="L88:M88"/>
    <mergeCell ref="L89:M89"/>
    <mergeCell ref="L90:M90"/>
    <mergeCell ref="L70:M70"/>
    <mergeCell ref="L71:M71"/>
    <mergeCell ref="L72:M72"/>
    <mergeCell ref="L73:M73"/>
    <mergeCell ref="L74:M74"/>
    <mergeCell ref="L75:M75"/>
    <mergeCell ref="L64:M64"/>
    <mergeCell ref="L65:M65"/>
    <mergeCell ref="L66:M66"/>
    <mergeCell ref="L67:M67"/>
    <mergeCell ref="L68:M68"/>
    <mergeCell ref="L69:M69"/>
    <mergeCell ref="L58:M58"/>
    <mergeCell ref="L59:M59"/>
    <mergeCell ref="L60:M60"/>
    <mergeCell ref="L61:M61"/>
    <mergeCell ref="L62:M62"/>
    <mergeCell ref="L63:M63"/>
    <mergeCell ref="L52:M52"/>
    <mergeCell ref="L53:M53"/>
    <mergeCell ref="L54:M54"/>
    <mergeCell ref="L55:M55"/>
    <mergeCell ref="L56:M56"/>
    <mergeCell ref="L57:M57"/>
    <mergeCell ref="L46:M46"/>
    <mergeCell ref="L47:M47"/>
    <mergeCell ref="L48:M48"/>
    <mergeCell ref="L49:M49"/>
    <mergeCell ref="L50:M50"/>
    <mergeCell ref="L51:M51"/>
    <mergeCell ref="L40:M40"/>
    <mergeCell ref="L41:M41"/>
    <mergeCell ref="L42:M42"/>
    <mergeCell ref="L43:M43"/>
    <mergeCell ref="L44:M44"/>
    <mergeCell ref="L45:M45"/>
    <mergeCell ref="L34:M34"/>
    <mergeCell ref="L35:M35"/>
    <mergeCell ref="L36:M36"/>
    <mergeCell ref="L37:M37"/>
    <mergeCell ref="L38:M38"/>
    <mergeCell ref="L39:M39"/>
    <mergeCell ref="L28:M28"/>
    <mergeCell ref="L29:M29"/>
    <mergeCell ref="L30:M30"/>
    <mergeCell ref="L31:M31"/>
    <mergeCell ref="L32:M32"/>
    <mergeCell ref="L33:M33"/>
    <mergeCell ref="A24:A28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B11:C11"/>
    <mergeCell ref="L11:M11"/>
    <mergeCell ref="B12:C12"/>
    <mergeCell ref="L12:M12"/>
    <mergeCell ref="B21:C21"/>
    <mergeCell ref="L21:M21"/>
    <mergeCell ref="B22:C22"/>
    <mergeCell ref="L22:M22"/>
    <mergeCell ref="B23:C23"/>
    <mergeCell ref="L23:M23"/>
    <mergeCell ref="B18:C18"/>
    <mergeCell ref="L18:M18"/>
    <mergeCell ref="B19:C19"/>
    <mergeCell ref="L19:M19"/>
    <mergeCell ref="B20:C20"/>
    <mergeCell ref="L20:M20"/>
    <mergeCell ref="A1:E1"/>
    <mergeCell ref="A3:C4"/>
    <mergeCell ref="D3:E3"/>
    <mergeCell ref="N3:P4"/>
    <mergeCell ref="A5:E5"/>
    <mergeCell ref="L5:N5"/>
    <mergeCell ref="A6:A23"/>
    <mergeCell ref="B6:C6"/>
    <mergeCell ref="L6:N6"/>
    <mergeCell ref="B7:C7"/>
    <mergeCell ref="B8:C8"/>
    <mergeCell ref="B9:C9"/>
    <mergeCell ref="L9:M10"/>
    <mergeCell ref="N9:N10"/>
    <mergeCell ref="B13:C13"/>
    <mergeCell ref="L13:M13"/>
    <mergeCell ref="B14:B16"/>
    <mergeCell ref="L14:M14"/>
    <mergeCell ref="L15:M15"/>
    <mergeCell ref="L16:M16"/>
    <mergeCell ref="B17:C17"/>
    <mergeCell ref="L17:M17"/>
    <mergeCell ref="O9:P9"/>
    <mergeCell ref="B10:C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13" sqref="I13"/>
    </sheetView>
  </sheetViews>
  <sheetFormatPr defaultRowHeight="15"/>
  <cols>
    <col min="1" max="1" width="5.42578125" customWidth="1"/>
    <col min="2" max="3" width="12.42578125" customWidth="1"/>
    <col min="4" max="4" width="15.5703125" customWidth="1"/>
    <col min="5" max="5" width="15.140625" customWidth="1"/>
    <col min="6" max="7" width="17.28515625" customWidth="1"/>
    <col min="257" max="257" width="5.42578125" customWidth="1"/>
    <col min="258" max="259" width="12.42578125" customWidth="1"/>
    <col min="260" max="260" width="15.5703125" customWidth="1"/>
    <col min="261" max="261" width="15.140625" customWidth="1"/>
    <col min="262" max="263" width="17.28515625" customWidth="1"/>
    <col min="513" max="513" width="5.42578125" customWidth="1"/>
    <col min="514" max="515" width="12.42578125" customWidth="1"/>
    <col min="516" max="516" width="15.5703125" customWidth="1"/>
    <col min="517" max="517" width="15.140625" customWidth="1"/>
    <col min="518" max="519" width="17.28515625" customWidth="1"/>
    <col min="769" max="769" width="5.42578125" customWidth="1"/>
    <col min="770" max="771" width="12.42578125" customWidth="1"/>
    <col min="772" max="772" width="15.5703125" customWidth="1"/>
    <col min="773" max="773" width="15.140625" customWidth="1"/>
    <col min="774" max="775" width="17.28515625" customWidth="1"/>
    <col min="1025" max="1025" width="5.42578125" customWidth="1"/>
    <col min="1026" max="1027" width="12.42578125" customWidth="1"/>
    <col min="1028" max="1028" width="15.5703125" customWidth="1"/>
    <col min="1029" max="1029" width="15.140625" customWidth="1"/>
    <col min="1030" max="1031" width="17.28515625" customWidth="1"/>
    <col min="1281" max="1281" width="5.42578125" customWidth="1"/>
    <col min="1282" max="1283" width="12.42578125" customWidth="1"/>
    <col min="1284" max="1284" width="15.5703125" customWidth="1"/>
    <col min="1285" max="1285" width="15.140625" customWidth="1"/>
    <col min="1286" max="1287" width="17.28515625" customWidth="1"/>
    <col min="1537" max="1537" width="5.42578125" customWidth="1"/>
    <col min="1538" max="1539" width="12.42578125" customWidth="1"/>
    <col min="1540" max="1540" width="15.5703125" customWidth="1"/>
    <col min="1541" max="1541" width="15.140625" customWidth="1"/>
    <col min="1542" max="1543" width="17.28515625" customWidth="1"/>
    <col min="1793" max="1793" width="5.42578125" customWidth="1"/>
    <col min="1794" max="1795" width="12.42578125" customWidth="1"/>
    <col min="1796" max="1796" width="15.5703125" customWidth="1"/>
    <col min="1797" max="1797" width="15.140625" customWidth="1"/>
    <col min="1798" max="1799" width="17.28515625" customWidth="1"/>
    <col min="2049" max="2049" width="5.42578125" customWidth="1"/>
    <col min="2050" max="2051" width="12.42578125" customWidth="1"/>
    <col min="2052" max="2052" width="15.5703125" customWidth="1"/>
    <col min="2053" max="2053" width="15.140625" customWidth="1"/>
    <col min="2054" max="2055" width="17.28515625" customWidth="1"/>
    <col min="2305" max="2305" width="5.42578125" customWidth="1"/>
    <col min="2306" max="2307" width="12.42578125" customWidth="1"/>
    <col min="2308" max="2308" width="15.5703125" customWidth="1"/>
    <col min="2309" max="2309" width="15.140625" customWidth="1"/>
    <col min="2310" max="2311" width="17.28515625" customWidth="1"/>
    <col min="2561" max="2561" width="5.42578125" customWidth="1"/>
    <col min="2562" max="2563" width="12.42578125" customWidth="1"/>
    <col min="2564" max="2564" width="15.5703125" customWidth="1"/>
    <col min="2565" max="2565" width="15.140625" customWidth="1"/>
    <col min="2566" max="2567" width="17.28515625" customWidth="1"/>
    <col min="2817" max="2817" width="5.42578125" customWidth="1"/>
    <col min="2818" max="2819" width="12.42578125" customWidth="1"/>
    <col min="2820" max="2820" width="15.5703125" customWidth="1"/>
    <col min="2821" max="2821" width="15.140625" customWidth="1"/>
    <col min="2822" max="2823" width="17.28515625" customWidth="1"/>
    <col min="3073" max="3073" width="5.42578125" customWidth="1"/>
    <col min="3074" max="3075" width="12.42578125" customWidth="1"/>
    <col min="3076" max="3076" width="15.5703125" customWidth="1"/>
    <col min="3077" max="3077" width="15.140625" customWidth="1"/>
    <col min="3078" max="3079" width="17.28515625" customWidth="1"/>
    <col min="3329" max="3329" width="5.42578125" customWidth="1"/>
    <col min="3330" max="3331" width="12.42578125" customWidth="1"/>
    <col min="3332" max="3332" width="15.5703125" customWidth="1"/>
    <col min="3333" max="3333" width="15.140625" customWidth="1"/>
    <col min="3334" max="3335" width="17.28515625" customWidth="1"/>
    <col min="3585" max="3585" width="5.42578125" customWidth="1"/>
    <col min="3586" max="3587" width="12.42578125" customWidth="1"/>
    <col min="3588" max="3588" width="15.5703125" customWidth="1"/>
    <col min="3589" max="3589" width="15.140625" customWidth="1"/>
    <col min="3590" max="3591" width="17.28515625" customWidth="1"/>
    <col min="3841" max="3841" width="5.42578125" customWidth="1"/>
    <col min="3842" max="3843" width="12.42578125" customWidth="1"/>
    <col min="3844" max="3844" width="15.5703125" customWidth="1"/>
    <col min="3845" max="3845" width="15.140625" customWidth="1"/>
    <col min="3846" max="3847" width="17.28515625" customWidth="1"/>
    <col min="4097" max="4097" width="5.42578125" customWidth="1"/>
    <col min="4098" max="4099" width="12.42578125" customWidth="1"/>
    <col min="4100" max="4100" width="15.5703125" customWidth="1"/>
    <col min="4101" max="4101" width="15.140625" customWidth="1"/>
    <col min="4102" max="4103" width="17.28515625" customWidth="1"/>
    <col min="4353" max="4353" width="5.42578125" customWidth="1"/>
    <col min="4354" max="4355" width="12.42578125" customWidth="1"/>
    <col min="4356" max="4356" width="15.5703125" customWidth="1"/>
    <col min="4357" max="4357" width="15.140625" customWidth="1"/>
    <col min="4358" max="4359" width="17.28515625" customWidth="1"/>
    <col min="4609" max="4609" width="5.42578125" customWidth="1"/>
    <col min="4610" max="4611" width="12.42578125" customWidth="1"/>
    <col min="4612" max="4612" width="15.5703125" customWidth="1"/>
    <col min="4613" max="4613" width="15.140625" customWidth="1"/>
    <col min="4614" max="4615" width="17.28515625" customWidth="1"/>
    <col min="4865" max="4865" width="5.42578125" customWidth="1"/>
    <col min="4866" max="4867" width="12.42578125" customWidth="1"/>
    <col min="4868" max="4868" width="15.5703125" customWidth="1"/>
    <col min="4869" max="4869" width="15.140625" customWidth="1"/>
    <col min="4870" max="4871" width="17.28515625" customWidth="1"/>
    <col min="5121" max="5121" width="5.42578125" customWidth="1"/>
    <col min="5122" max="5123" width="12.42578125" customWidth="1"/>
    <col min="5124" max="5124" width="15.5703125" customWidth="1"/>
    <col min="5125" max="5125" width="15.140625" customWidth="1"/>
    <col min="5126" max="5127" width="17.28515625" customWidth="1"/>
    <col min="5377" max="5377" width="5.42578125" customWidth="1"/>
    <col min="5378" max="5379" width="12.42578125" customWidth="1"/>
    <col min="5380" max="5380" width="15.5703125" customWidth="1"/>
    <col min="5381" max="5381" width="15.140625" customWidth="1"/>
    <col min="5382" max="5383" width="17.28515625" customWidth="1"/>
    <col min="5633" max="5633" width="5.42578125" customWidth="1"/>
    <col min="5634" max="5635" width="12.42578125" customWidth="1"/>
    <col min="5636" max="5636" width="15.5703125" customWidth="1"/>
    <col min="5637" max="5637" width="15.140625" customWidth="1"/>
    <col min="5638" max="5639" width="17.28515625" customWidth="1"/>
    <col min="5889" max="5889" width="5.42578125" customWidth="1"/>
    <col min="5890" max="5891" width="12.42578125" customWidth="1"/>
    <col min="5892" max="5892" width="15.5703125" customWidth="1"/>
    <col min="5893" max="5893" width="15.140625" customWidth="1"/>
    <col min="5894" max="5895" width="17.28515625" customWidth="1"/>
    <col min="6145" max="6145" width="5.42578125" customWidth="1"/>
    <col min="6146" max="6147" width="12.42578125" customWidth="1"/>
    <col min="6148" max="6148" width="15.5703125" customWidth="1"/>
    <col min="6149" max="6149" width="15.140625" customWidth="1"/>
    <col min="6150" max="6151" width="17.28515625" customWidth="1"/>
    <col min="6401" max="6401" width="5.42578125" customWidth="1"/>
    <col min="6402" max="6403" width="12.42578125" customWidth="1"/>
    <col min="6404" max="6404" width="15.5703125" customWidth="1"/>
    <col min="6405" max="6405" width="15.140625" customWidth="1"/>
    <col min="6406" max="6407" width="17.28515625" customWidth="1"/>
    <col min="6657" max="6657" width="5.42578125" customWidth="1"/>
    <col min="6658" max="6659" width="12.42578125" customWidth="1"/>
    <col min="6660" max="6660" width="15.5703125" customWidth="1"/>
    <col min="6661" max="6661" width="15.140625" customWidth="1"/>
    <col min="6662" max="6663" width="17.28515625" customWidth="1"/>
    <col min="6913" max="6913" width="5.42578125" customWidth="1"/>
    <col min="6914" max="6915" width="12.42578125" customWidth="1"/>
    <col min="6916" max="6916" width="15.5703125" customWidth="1"/>
    <col min="6917" max="6917" width="15.140625" customWidth="1"/>
    <col min="6918" max="6919" width="17.28515625" customWidth="1"/>
    <col min="7169" max="7169" width="5.42578125" customWidth="1"/>
    <col min="7170" max="7171" width="12.42578125" customWidth="1"/>
    <col min="7172" max="7172" width="15.5703125" customWidth="1"/>
    <col min="7173" max="7173" width="15.140625" customWidth="1"/>
    <col min="7174" max="7175" width="17.28515625" customWidth="1"/>
    <col min="7425" max="7425" width="5.42578125" customWidth="1"/>
    <col min="7426" max="7427" width="12.42578125" customWidth="1"/>
    <col min="7428" max="7428" width="15.5703125" customWidth="1"/>
    <col min="7429" max="7429" width="15.140625" customWidth="1"/>
    <col min="7430" max="7431" width="17.28515625" customWidth="1"/>
    <col min="7681" max="7681" width="5.42578125" customWidth="1"/>
    <col min="7682" max="7683" width="12.42578125" customWidth="1"/>
    <col min="7684" max="7684" width="15.5703125" customWidth="1"/>
    <col min="7685" max="7685" width="15.140625" customWidth="1"/>
    <col min="7686" max="7687" width="17.28515625" customWidth="1"/>
    <col min="7937" max="7937" width="5.42578125" customWidth="1"/>
    <col min="7938" max="7939" width="12.42578125" customWidth="1"/>
    <col min="7940" max="7940" width="15.5703125" customWidth="1"/>
    <col min="7941" max="7941" width="15.140625" customWidth="1"/>
    <col min="7942" max="7943" width="17.28515625" customWidth="1"/>
    <col min="8193" max="8193" width="5.42578125" customWidth="1"/>
    <col min="8194" max="8195" width="12.42578125" customWidth="1"/>
    <col min="8196" max="8196" width="15.5703125" customWidth="1"/>
    <col min="8197" max="8197" width="15.140625" customWidth="1"/>
    <col min="8198" max="8199" width="17.28515625" customWidth="1"/>
    <col min="8449" max="8449" width="5.42578125" customWidth="1"/>
    <col min="8450" max="8451" width="12.42578125" customWidth="1"/>
    <col min="8452" max="8452" width="15.5703125" customWidth="1"/>
    <col min="8453" max="8453" width="15.140625" customWidth="1"/>
    <col min="8454" max="8455" width="17.28515625" customWidth="1"/>
    <col min="8705" max="8705" width="5.42578125" customWidth="1"/>
    <col min="8706" max="8707" width="12.42578125" customWidth="1"/>
    <col min="8708" max="8708" width="15.5703125" customWidth="1"/>
    <col min="8709" max="8709" width="15.140625" customWidth="1"/>
    <col min="8710" max="8711" width="17.28515625" customWidth="1"/>
    <col min="8961" max="8961" width="5.42578125" customWidth="1"/>
    <col min="8962" max="8963" width="12.42578125" customWidth="1"/>
    <col min="8964" max="8964" width="15.5703125" customWidth="1"/>
    <col min="8965" max="8965" width="15.140625" customWidth="1"/>
    <col min="8966" max="8967" width="17.28515625" customWidth="1"/>
    <col min="9217" max="9217" width="5.42578125" customWidth="1"/>
    <col min="9218" max="9219" width="12.42578125" customWidth="1"/>
    <col min="9220" max="9220" width="15.5703125" customWidth="1"/>
    <col min="9221" max="9221" width="15.140625" customWidth="1"/>
    <col min="9222" max="9223" width="17.28515625" customWidth="1"/>
    <col min="9473" max="9473" width="5.42578125" customWidth="1"/>
    <col min="9474" max="9475" width="12.42578125" customWidth="1"/>
    <col min="9476" max="9476" width="15.5703125" customWidth="1"/>
    <col min="9477" max="9477" width="15.140625" customWidth="1"/>
    <col min="9478" max="9479" width="17.28515625" customWidth="1"/>
    <col min="9729" max="9729" width="5.42578125" customWidth="1"/>
    <col min="9730" max="9731" width="12.42578125" customWidth="1"/>
    <col min="9732" max="9732" width="15.5703125" customWidth="1"/>
    <col min="9733" max="9733" width="15.140625" customWidth="1"/>
    <col min="9734" max="9735" width="17.28515625" customWidth="1"/>
    <col min="9985" max="9985" width="5.42578125" customWidth="1"/>
    <col min="9986" max="9987" width="12.42578125" customWidth="1"/>
    <col min="9988" max="9988" width="15.5703125" customWidth="1"/>
    <col min="9989" max="9989" width="15.140625" customWidth="1"/>
    <col min="9990" max="9991" width="17.28515625" customWidth="1"/>
    <col min="10241" max="10241" width="5.42578125" customWidth="1"/>
    <col min="10242" max="10243" width="12.42578125" customWidth="1"/>
    <col min="10244" max="10244" width="15.5703125" customWidth="1"/>
    <col min="10245" max="10245" width="15.140625" customWidth="1"/>
    <col min="10246" max="10247" width="17.28515625" customWidth="1"/>
    <col min="10497" max="10497" width="5.42578125" customWidth="1"/>
    <col min="10498" max="10499" width="12.42578125" customWidth="1"/>
    <col min="10500" max="10500" width="15.5703125" customWidth="1"/>
    <col min="10501" max="10501" width="15.140625" customWidth="1"/>
    <col min="10502" max="10503" width="17.28515625" customWidth="1"/>
    <col min="10753" max="10753" width="5.42578125" customWidth="1"/>
    <col min="10754" max="10755" width="12.42578125" customWidth="1"/>
    <col min="10756" max="10756" width="15.5703125" customWidth="1"/>
    <col min="10757" max="10757" width="15.140625" customWidth="1"/>
    <col min="10758" max="10759" width="17.28515625" customWidth="1"/>
    <col min="11009" max="11009" width="5.42578125" customWidth="1"/>
    <col min="11010" max="11011" width="12.42578125" customWidth="1"/>
    <col min="11012" max="11012" width="15.5703125" customWidth="1"/>
    <col min="11013" max="11013" width="15.140625" customWidth="1"/>
    <col min="11014" max="11015" width="17.28515625" customWidth="1"/>
    <col min="11265" max="11265" width="5.42578125" customWidth="1"/>
    <col min="11266" max="11267" width="12.42578125" customWidth="1"/>
    <col min="11268" max="11268" width="15.5703125" customWidth="1"/>
    <col min="11269" max="11269" width="15.140625" customWidth="1"/>
    <col min="11270" max="11271" width="17.28515625" customWidth="1"/>
    <col min="11521" max="11521" width="5.42578125" customWidth="1"/>
    <col min="11522" max="11523" width="12.42578125" customWidth="1"/>
    <col min="11524" max="11524" width="15.5703125" customWidth="1"/>
    <col min="11525" max="11525" width="15.140625" customWidth="1"/>
    <col min="11526" max="11527" width="17.28515625" customWidth="1"/>
    <col min="11777" max="11777" width="5.42578125" customWidth="1"/>
    <col min="11778" max="11779" width="12.42578125" customWidth="1"/>
    <col min="11780" max="11780" width="15.5703125" customWidth="1"/>
    <col min="11781" max="11781" width="15.140625" customWidth="1"/>
    <col min="11782" max="11783" width="17.28515625" customWidth="1"/>
    <col min="12033" max="12033" width="5.42578125" customWidth="1"/>
    <col min="12034" max="12035" width="12.42578125" customWidth="1"/>
    <col min="12036" max="12036" width="15.5703125" customWidth="1"/>
    <col min="12037" max="12037" width="15.140625" customWidth="1"/>
    <col min="12038" max="12039" width="17.28515625" customWidth="1"/>
    <col min="12289" max="12289" width="5.42578125" customWidth="1"/>
    <col min="12290" max="12291" width="12.42578125" customWidth="1"/>
    <col min="12292" max="12292" width="15.5703125" customWidth="1"/>
    <col min="12293" max="12293" width="15.140625" customWidth="1"/>
    <col min="12294" max="12295" width="17.28515625" customWidth="1"/>
    <col min="12545" max="12545" width="5.42578125" customWidth="1"/>
    <col min="12546" max="12547" width="12.42578125" customWidth="1"/>
    <col min="12548" max="12548" width="15.5703125" customWidth="1"/>
    <col min="12549" max="12549" width="15.140625" customWidth="1"/>
    <col min="12550" max="12551" width="17.28515625" customWidth="1"/>
    <col min="12801" max="12801" width="5.42578125" customWidth="1"/>
    <col min="12802" max="12803" width="12.42578125" customWidth="1"/>
    <col min="12804" max="12804" width="15.5703125" customWidth="1"/>
    <col min="12805" max="12805" width="15.140625" customWidth="1"/>
    <col min="12806" max="12807" width="17.28515625" customWidth="1"/>
    <col min="13057" max="13057" width="5.42578125" customWidth="1"/>
    <col min="13058" max="13059" width="12.42578125" customWidth="1"/>
    <col min="13060" max="13060" width="15.5703125" customWidth="1"/>
    <col min="13061" max="13061" width="15.140625" customWidth="1"/>
    <col min="13062" max="13063" width="17.28515625" customWidth="1"/>
    <col min="13313" max="13313" width="5.42578125" customWidth="1"/>
    <col min="13314" max="13315" width="12.42578125" customWidth="1"/>
    <col min="13316" max="13316" width="15.5703125" customWidth="1"/>
    <col min="13317" max="13317" width="15.140625" customWidth="1"/>
    <col min="13318" max="13319" width="17.28515625" customWidth="1"/>
    <col min="13569" max="13569" width="5.42578125" customWidth="1"/>
    <col min="13570" max="13571" width="12.42578125" customWidth="1"/>
    <col min="13572" max="13572" width="15.5703125" customWidth="1"/>
    <col min="13573" max="13573" width="15.140625" customWidth="1"/>
    <col min="13574" max="13575" width="17.28515625" customWidth="1"/>
    <col min="13825" max="13825" width="5.42578125" customWidth="1"/>
    <col min="13826" max="13827" width="12.42578125" customWidth="1"/>
    <col min="13828" max="13828" width="15.5703125" customWidth="1"/>
    <col min="13829" max="13829" width="15.140625" customWidth="1"/>
    <col min="13830" max="13831" width="17.28515625" customWidth="1"/>
    <col min="14081" max="14081" width="5.42578125" customWidth="1"/>
    <col min="14082" max="14083" width="12.42578125" customWidth="1"/>
    <col min="14084" max="14084" width="15.5703125" customWidth="1"/>
    <col min="14085" max="14085" width="15.140625" customWidth="1"/>
    <col min="14086" max="14087" width="17.28515625" customWidth="1"/>
    <col min="14337" max="14337" width="5.42578125" customWidth="1"/>
    <col min="14338" max="14339" width="12.42578125" customWidth="1"/>
    <col min="14340" max="14340" width="15.5703125" customWidth="1"/>
    <col min="14341" max="14341" width="15.140625" customWidth="1"/>
    <col min="14342" max="14343" width="17.28515625" customWidth="1"/>
    <col min="14593" max="14593" width="5.42578125" customWidth="1"/>
    <col min="14594" max="14595" width="12.42578125" customWidth="1"/>
    <col min="14596" max="14596" width="15.5703125" customWidth="1"/>
    <col min="14597" max="14597" width="15.140625" customWidth="1"/>
    <col min="14598" max="14599" width="17.28515625" customWidth="1"/>
    <col min="14849" max="14849" width="5.42578125" customWidth="1"/>
    <col min="14850" max="14851" width="12.42578125" customWidth="1"/>
    <col min="14852" max="14852" width="15.5703125" customWidth="1"/>
    <col min="14853" max="14853" width="15.140625" customWidth="1"/>
    <col min="14854" max="14855" width="17.28515625" customWidth="1"/>
    <col min="15105" max="15105" width="5.42578125" customWidth="1"/>
    <col min="15106" max="15107" width="12.42578125" customWidth="1"/>
    <col min="15108" max="15108" width="15.5703125" customWidth="1"/>
    <col min="15109" max="15109" width="15.140625" customWidth="1"/>
    <col min="15110" max="15111" width="17.28515625" customWidth="1"/>
    <col min="15361" max="15361" width="5.42578125" customWidth="1"/>
    <col min="15362" max="15363" width="12.42578125" customWidth="1"/>
    <col min="15364" max="15364" width="15.5703125" customWidth="1"/>
    <col min="15365" max="15365" width="15.140625" customWidth="1"/>
    <col min="15366" max="15367" width="17.28515625" customWidth="1"/>
    <col min="15617" max="15617" width="5.42578125" customWidth="1"/>
    <col min="15618" max="15619" width="12.42578125" customWidth="1"/>
    <col min="15620" max="15620" width="15.5703125" customWidth="1"/>
    <col min="15621" max="15621" width="15.140625" customWidth="1"/>
    <col min="15622" max="15623" width="17.28515625" customWidth="1"/>
    <col min="15873" max="15873" width="5.42578125" customWidth="1"/>
    <col min="15874" max="15875" width="12.42578125" customWidth="1"/>
    <col min="15876" max="15876" width="15.5703125" customWidth="1"/>
    <col min="15877" max="15877" width="15.140625" customWidth="1"/>
    <col min="15878" max="15879" width="17.28515625" customWidth="1"/>
    <col min="16129" max="16129" width="5.42578125" customWidth="1"/>
    <col min="16130" max="16131" width="12.42578125" customWidth="1"/>
    <col min="16132" max="16132" width="15.5703125" customWidth="1"/>
    <col min="16133" max="16133" width="15.140625" customWidth="1"/>
    <col min="16134" max="16135" width="17.28515625" customWidth="1"/>
  </cols>
  <sheetData>
    <row r="1" spans="1:7" ht="15.75">
      <c r="A1" s="709" t="s">
        <v>578</v>
      </c>
      <c r="B1" s="709"/>
      <c r="C1" s="709"/>
      <c r="D1" s="709"/>
      <c r="E1" s="709"/>
      <c r="F1" s="709"/>
      <c r="G1" s="709"/>
    </row>
    <row r="2" spans="1:7">
      <c r="A2" s="310" t="s">
        <v>361</v>
      </c>
      <c r="B2" s="310"/>
      <c r="C2" s="310"/>
    </row>
    <row r="3" spans="1:7">
      <c r="A3" s="710" t="s">
        <v>65</v>
      </c>
      <c r="B3" s="714" t="s">
        <v>579</v>
      </c>
      <c r="C3" s="714" t="s">
        <v>580</v>
      </c>
      <c r="D3" s="714" t="s">
        <v>581</v>
      </c>
      <c r="E3" s="714" t="s">
        <v>582</v>
      </c>
      <c r="F3" s="714" t="s">
        <v>583</v>
      </c>
      <c r="G3" s="714" t="s">
        <v>584</v>
      </c>
    </row>
    <row r="4" spans="1:7">
      <c r="A4" s="710"/>
      <c r="B4" s="714"/>
      <c r="C4" s="714"/>
      <c r="D4" s="714"/>
      <c r="E4" s="714"/>
      <c r="F4" s="714"/>
      <c r="G4" s="714"/>
    </row>
    <row r="5" spans="1:7">
      <c r="A5" s="710"/>
      <c r="B5" s="714"/>
      <c r="C5" s="714"/>
      <c r="D5" s="714"/>
      <c r="E5" s="714"/>
      <c r="F5" s="714"/>
      <c r="G5" s="714"/>
    </row>
    <row r="6" spans="1:7" s="310" customFormat="1">
      <c r="A6" s="426" t="s">
        <v>498</v>
      </c>
      <c r="B6" s="427">
        <v>362</v>
      </c>
      <c r="C6" s="427">
        <v>312</v>
      </c>
      <c r="D6" s="428">
        <v>315.40883977900552</v>
      </c>
      <c r="E6" s="428">
        <v>66.253568139963164</v>
      </c>
      <c r="F6" s="428">
        <v>365.95512820512823</v>
      </c>
      <c r="G6" s="429">
        <v>21.490852747909198</v>
      </c>
    </row>
    <row r="7" spans="1:7" s="310" customFormat="1">
      <c r="A7" s="426" t="s">
        <v>499</v>
      </c>
      <c r="B7" s="427">
        <v>428</v>
      </c>
      <c r="C7" s="427">
        <v>380</v>
      </c>
      <c r="D7" s="428">
        <v>382.00934579439252</v>
      </c>
      <c r="E7" s="428">
        <v>83.360883956386303</v>
      </c>
      <c r="F7" s="428">
        <v>430.26315789473682</v>
      </c>
      <c r="G7" s="429">
        <v>22.856155242366007</v>
      </c>
    </row>
    <row r="8" spans="1:7" s="310" customFormat="1">
      <c r="A8" s="426" t="s">
        <v>500</v>
      </c>
      <c r="B8" s="427">
        <v>350</v>
      </c>
      <c r="C8" s="427">
        <v>259</v>
      </c>
      <c r="D8" s="428">
        <v>429.08857142857141</v>
      </c>
      <c r="E8" s="428">
        <v>82.225357142857149</v>
      </c>
      <c r="F8" s="428">
        <v>579.84942084942088</v>
      </c>
      <c r="G8" s="429">
        <v>25.355837004405288</v>
      </c>
    </row>
    <row r="9" spans="1:7" s="310" customFormat="1">
      <c r="A9" s="426" t="s">
        <v>47</v>
      </c>
      <c r="B9" s="427">
        <v>276</v>
      </c>
      <c r="C9" s="427">
        <v>230</v>
      </c>
      <c r="D9" s="428">
        <v>335.69565217391306</v>
      </c>
      <c r="E9" s="428">
        <v>74.818387681159422</v>
      </c>
      <c r="F9" s="428">
        <v>402.83478260869566</v>
      </c>
      <c r="G9" s="429">
        <v>27.717953020134228</v>
      </c>
    </row>
    <row r="10" spans="1:7" s="310" customFormat="1">
      <c r="A10" s="426" t="s">
        <v>501</v>
      </c>
      <c r="B10" s="427">
        <v>256</v>
      </c>
      <c r="C10" s="427">
        <v>198</v>
      </c>
      <c r="D10" s="428">
        <v>419.69921875</v>
      </c>
      <c r="E10" s="428">
        <v>83.909342447916657</v>
      </c>
      <c r="F10" s="428">
        <v>542.64141414141409</v>
      </c>
      <c r="G10" s="429">
        <v>28.006247283789655</v>
      </c>
    </row>
    <row r="11" spans="1:7" s="310" customFormat="1">
      <c r="A11" s="426" t="s">
        <v>502</v>
      </c>
      <c r="B11" s="427">
        <v>294</v>
      </c>
      <c r="C11" s="427">
        <v>196</v>
      </c>
      <c r="D11" s="428">
        <v>450.39455782312928</v>
      </c>
      <c r="E11" s="428">
        <v>100.78472222222223</v>
      </c>
      <c r="F11" s="428">
        <v>675.59183673469386</v>
      </c>
      <c r="G11" s="429">
        <v>29.221605851413546</v>
      </c>
    </row>
    <row r="12" spans="1:7" s="310" customFormat="1">
      <c r="A12" s="426" t="s">
        <v>503</v>
      </c>
      <c r="B12" s="427">
        <v>444</v>
      </c>
      <c r="C12" s="427">
        <v>384</v>
      </c>
      <c r="D12" s="428">
        <v>422.94819819819821</v>
      </c>
      <c r="E12" s="428">
        <v>81.6943506006006</v>
      </c>
      <c r="F12" s="428">
        <v>489.03385416666669</v>
      </c>
      <c r="G12" s="429">
        <v>23.522886943363595</v>
      </c>
    </row>
    <row r="13" spans="1:7" s="310" customFormat="1">
      <c r="A13" s="426" t="s">
        <v>504</v>
      </c>
      <c r="B13" s="427">
        <v>487</v>
      </c>
      <c r="C13" s="427">
        <v>424</v>
      </c>
      <c r="D13" s="428">
        <v>363.30390143737168</v>
      </c>
      <c r="E13" s="428">
        <v>86.957648870636547</v>
      </c>
      <c r="F13" s="428">
        <v>417.28537735849056</v>
      </c>
      <c r="G13" s="429">
        <v>26.076585591133004</v>
      </c>
    </row>
    <row r="14" spans="1:7" s="310" customFormat="1">
      <c r="A14" s="426" t="s">
        <v>505</v>
      </c>
      <c r="B14" s="427">
        <v>467</v>
      </c>
      <c r="C14" s="427">
        <v>330</v>
      </c>
      <c r="D14" s="428">
        <v>346.60813704496786</v>
      </c>
      <c r="E14" s="428">
        <v>79.223144182726628</v>
      </c>
      <c r="F14" s="428">
        <v>490.5030303030303</v>
      </c>
      <c r="G14" s="429">
        <v>21.081030389363725</v>
      </c>
    </row>
    <row r="15" spans="1:7" s="310" customFormat="1">
      <c r="A15" s="426" t="s">
        <v>506</v>
      </c>
      <c r="B15" s="427">
        <v>372</v>
      </c>
      <c r="C15" s="427">
        <v>300</v>
      </c>
      <c r="D15" s="428">
        <v>312.43817204301075</v>
      </c>
      <c r="E15" s="428">
        <v>69.197804659498217</v>
      </c>
      <c r="F15" s="428">
        <v>387.42333333333335</v>
      </c>
      <c r="G15" s="429">
        <v>19.053725635331855</v>
      </c>
    </row>
    <row r="16" spans="1:7" s="310" customFormat="1">
      <c r="A16" s="426" t="s">
        <v>507</v>
      </c>
      <c r="B16" s="427">
        <v>478</v>
      </c>
      <c r="C16" s="427">
        <v>326</v>
      </c>
      <c r="D16" s="428">
        <v>207.86192468619248</v>
      </c>
      <c r="E16" s="428">
        <v>50.722280334728033</v>
      </c>
      <c r="F16" s="428">
        <v>304.77914110429447</v>
      </c>
      <c r="G16" s="429">
        <v>14.405971479500892</v>
      </c>
    </row>
    <row r="17" spans="1:7" s="310" customFormat="1">
      <c r="A17" s="426" t="s">
        <v>508</v>
      </c>
      <c r="B17" s="427">
        <v>452</v>
      </c>
      <c r="C17" s="427">
        <v>321</v>
      </c>
      <c r="D17" s="428">
        <v>243.19690265486724</v>
      </c>
      <c r="E17" s="428">
        <v>49.661504424778762</v>
      </c>
      <c r="F17" s="428">
        <v>342.44548286604362</v>
      </c>
      <c r="G17" s="429">
        <v>12.797605473204104</v>
      </c>
    </row>
    <row r="18" spans="1:7" s="310" customFormat="1">
      <c r="A18" s="426" t="s">
        <v>38</v>
      </c>
      <c r="B18" s="427">
        <v>1204</v>
      </c>
      <c r="C18" s="427">
        <v>1050</v>
      </c>
      <c r="D18" s="428">
        <v>304.72757475083057</v>
      </c>
      <c r="E18" s="428">
        <v>64.403965946843854</v>
      </c>
      <c r="F18" s="428">
        <v>349.42095238095237</v>
      </c>
      <c r="G18" s="429">
        <v>18.079359990673815</v>
      </c>
    </row>
    <row r="19" spans="1:7" s="310" customFormat="1">
      <c r="A19" s="426" t="s">
        <v>39</v>
      </c>
      <c r="B19" s="427">
        <v>841</v>
      </c>
      <c r="C19" s="427">
        <v>690</v>
      </c>
      <c r="D19" s="428">
        <v>309.40428061831153</v>
      </c>
      <c r="E19" s="428">
        <v>64.801129607609994</v>
      </c>
      <c r="F19" s="428">
        <v>377.11449275362321</v>
      </c>
      <c r="G19" s="429">
        <v>18.105564784053158</v>
      </c>
    </row>
    <row r="20" spans="1:7" s="310" customFormat="1">
      <c r="A20" s="426" t="s">
        <v>585</v>
      </c>
      <c r="B20" s="427">
        <v>569</v>
      </c>
      <c r="C20" s="427">
        <v>480</v>
      </c>
      <c r="D20" s="428">
        <v>332.30755711775043</v>
      </c>
      <c r="E20" s="428">
        <v>72.677357937902755</v>
      </c>
      <c r="F20" s="428">
        <v>393.92291666666665</v>
      </c>
      <c r="G20" s="429">
        <v>19.039326273787598</v>
      </c>
    </row>
    <row r="21" spans="1:7" s="310" customFormat="1">
      <c r="A21" s="426" t="s">
        <v>93</v>
      </c>
      <c r="B21" s="430">
        <f>SUM(B6:B20)</f>
        <v>7280</v>
      </c>
      <c r="C21" s="430">
        <f>SUM(C6:C20)</f>
        <v>5880</v>
      </c>
      <c r="D21" s="304">
        <v>333.60549450549451</v>
      </c>
      <c r="E21" s="304">
        <v>71.65491071428572</v>
      </c>
      <c r="F21" s="304">
        <v>413.03537414965984</v>
      </c>
      <c r="G21" s="429">
        <v>20.442344619484285</v>
      </c>
    </row>
    <row r="22" spans="1:7">
      <c r="A22" s="431"/>
      <c r="B22" s="431"/>
      <c r="C22" s="431"/>
    </row>
  </sheetData>
  <mergeCells count="8">
    <mergeCell ref="A1:G1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workbookViewId="0">
      <selection activeCell="V6" sqref="V6"/>
    </sheetView>
  </sheetViews>
  <sheetFormatPr defaultColWidth="9.140625" defaultRowHeight="15"/>
  <cols>
    <col min="1" max="1" width="3.7109375" customWidth="1"/>
    <col min="2" max="2" width="7.140625" customWidth="1"/>
    <col min="3" max="4" width="5.42578125" customWidth="1"/>
    <col min="5" max="5" width="5" customWidth="1"/>
    <col min="6" max="7" width="5.85546875" customWidth="1"/>
    <col min="8" max="8" width="6.85546875" customWidth="1"/>
    <col min="9" max="9" width="5.7109375" customWidth="1"/>
    <col min="10" max="10" width="6" customWidth="1"/>
    <col min="11" max="11" width="6.140625" customWidth="1"/>
    <col min="12" max="12" width="7.140625" customWidth="1"/>
    <col min="13" max="13" width="6.85546875" customWidth="1"/>
    <col min="14" max="14" width="4.5703125" customWidth="1"/>
    <col min="15" max="16" width="5" customWidth="1"/>
    <col min="17" max="17" width="4.7109375" customWidth="1"/>
    <col min="18" max="19" width="4.5703125" customWidth="1"/>
    <col min="257" max="257" width="3.7109375" customWidth="1"/>
    <col min="258" max="258" width="7.140625" customWidth="1"/>
    <col min="259" max="260" width="5.42578125" customWidth="1"/>
    <col min="261" max="261" width="5" customWidth="1"/>
    <col min="262" max="263" width="5.85546875" customWidth="1"/>
    <col min="264" max="264" width="6.85546875" customWidth="1"/>
    <col min="265" max="265" width="5.7109375" customWidth="1"/>
    <col min="266" max="266" width="6" customWidth="1"/>
    <col min="267" max="267" width="6.140625" customWidth="1"/>
    <col min="268" max="268" width="7.140625" customWidth="1"/>
    <col min="269" max="269" width="6.85546875" customWidth="1"/>
    <col min="270" max="270" width="4.5703125" customWidth="1"/>
    <col min="271" max="272" width="5" customWidth="1"/>
    <col min="273" max="273" width="4.7109375" customWidth="1"/>
    <col min="274" max="275" width="4.5703125" customWidth="1"/>
    <col min="513" max="513" width="3.7109375" customWidth="1"/>
    <col min="514" max="514" width="7.140625" customWidth="1"/>
    <col min="515" max="516" width="5.42578125" customWidth="1"/>
    <col min="517" max="517" width="5" customWidth="1"/>
    <col min="518" max="519" width="5.85546875" customWidth="1"/>
    <col min="520" max="520" width="6.85546875" customWidth="1"/>
    <col min="521" max="521" width="5.7109375" customWidth="1"/>
    <col min="522" max="522" width="6" customWidth="1"/>
    <col min="523" max="523" width="6.140625" customWidth="1"/>
    <col min="524" max="524" width="7.140625" customWidth="1"/>
    <col min="525" max="525" width="6.85546875" customWidth="1"/>
    <col min="526" max="526" width="4.5703125" customWidth="1"/>
    <col min="527" max="528" width="5" customWidth="1"/>
    <col min="529" max="529" width="4.7109375" customWidth="1"/>
    <col min="530" max="531" width="4.5703125" customWidth="1"/>
    <col min="769" max="769" width="3.7109375" customWidth="1"/>
    <col min="770" max="770" width="7.140625" customWidth="1"/>
    <col min="771" max="772" width="5.42578125" customWidth="1"/>
    <col min="773" max="773" width="5" customWidth="1"/>
    <col min="774" max="775" width="5.85546875" customWidth="1"/>
    <col min="776" max="776" width="6.85546875" customWidth="1"/>
    <col min="777" max="777" width="5.7109375" customWidth="1"/>
    <col min="778" max="778" width="6" customWidth="1"/>
    <col min="779" max="779" width="6.140625" customWidth="1"/>
    <col min="780" max="780" width="7.140625" customWidth="1"/>
    <col min="781" max="781" width="6.85546875" customWidth="1"/>
    <col min="782" max="782" width="4.5703125" customWidth="1"/>
    <col min="783" max="784" width="5" customWidth="1"/>
    <col min="785" max="785" width="4.7109375" customWidth="1"/>
    <col min="786" max="787" width="4.5703125" customWidth="1"/>
    <col min="1025" max="1025" width="3.7109375" customWidth="1"/>
    <col min="1026" max="1026" width="7.140625" customWidth="1"/>
    <col min="1027" max="1028" width="5.42578125" customWidth="1"/>
    <col min="1029" max="1029" width="5" customWidth="1"/>
    <col min="1030" max="1031" width="5.85546875" customWidth="1"/>
    <col min="1032" max="1032" width="6.85546875" customWidth="1"/>
    <col min="1033" max="1033" width="5.7109375" customWidth="1"/>
    <col min="1034" max="1034" width="6" customWidth="1"/>
    <col min="1035" max="1035" width="6.140625" customWidth="1"/>
    <col min="1036" max="1036" width="7.140625" customWidth="1"/>
    <col min="1037" max="1037" width="6.85546875" customWidth="1"/>
    <col min="1038" max="1038" width="4.5703125" customWidth="1"/>
    <col min="1039" max="1040" width="5" customWidth="1"/>
    <col min="1041" max="1041" width="4.7109375" customWidth="1"/>
    <col min="1042" max="1043" width="4.5703125" customWidth="1"/>
    <col min="1281" max="1281" width="3.7109375" customWidth="1"/>
    <col min="1282" max="1282" width="7.140625" customWidth="1"/>
    <col min="1283" max="1284" width="5.42578125" customWidth="1"/>
    <col min="1285" max="1285" width="5" customWidth="1"/>
    <col min="1286" max="1287" width="5.85546875" customWidth="1"/>
    <col min="1288" max="1288" width="6.85546875" customWidth="1"/>
    <col min="1289" max="1289" width="5.7109375" customWidth="1"/>
    <col min="1290" max="1290" width="6" customWidth="1"/>
    <col min="1291" max="1291" width="6.140625" customWidth="1"/>
    <col min="1292" max="1292" width="7.140625" customWidth="1"/>
    <col min="1293" max="1293" width="6.85546875" customWidth="1"/>
    <col min="1294" max="1294" width="4.5703125" customWidth="1"/>
    <col min="1295" max="1296" width="5" customWidth="1"/>
    <col min="1297" max="1297" width="4.7109375" customWidth="1"/>
    <col min="1298" max="1299" width="4.5703125" customWidth="1"/>
    <col min="1537" max="1537" width="3.7109375" customWidth="1"/>
    <col min="1538" max="1538" width="7.140625" customWidth="1"/>
    <col min="1539" max="1540" width="5.42578125" customWidth="1"/>
    <col min="1541" max="1541" width="5" customWidth="1"/>
    <col min="1542" max="1543" width="5.85546875" customWidth="1"/>
    <col min="1544" max="1544" width="6.85546875" customWidth="1"/>
    <col min="1545" max="1545" width="5.7109375" customWidth="1"/>
    <col min="1546" max="1546" width="6" customWidth="1"/>
    <col min="1547" max="1547" width="6.140625" customWidth="1"/>
    <col min="1548" max="1548" width="7.140625" customWidth="1"/>
    <col min="1549" max="1549" width="6.85546875" customWidth="1"/>
    <col min="1550" max="1550" width="4.5703125" customWidth="1"/>
    <col min="1551" max="1552" width="5" customWidth="1"/>
    <col min="1553" max="1553" width="4.7109375" customWidth="1"/>
    <col min="1554" max="1555" width="4.5703125" customWidth="1"/>
    <col min="1793" max="1793" width="3.7109375" customWidth="1"/>
    <col min="1794" max="1794" width="7.140625" customWidth="1"/>
    <col min="1795" max="1796" width="5.42578125" customWidth="1"/>
    <col min="1797" max="1797" width="5" customWidth="1"/>
    <col min="1798" max="1799" width="5.85546875" customWidth="1"/>
    <col min="1800" max="1800" width="6.85546875" customWidth="1"/>
    <col min="1801" max="1801" width="5.7109375" customWidth="1"/>
    <col min="1802" max="1802" width="6" customWidth="1"/>
    <col min="1803" max="1803" width="6.140625" customWidth="1"/>
    <col min="1804" max="1804" width="7.140625" customWidth="1"/>
    <col min="1805" max="1805" width="6.85546875" customWidth="1"/>
    <col min="1806" max="1806" width="4.5703125" customWidth="1"/>
    <col min="1807" max="1808" width="5" customWidth="1"/>
    <col min="1809" max="1809" width="4.7109375" customWidth="1"/>
    <col min="1810" max="1811" width="4.5703125" customWidth="1"/>
    <col min="2049" max="2049" width="3.7109375" customWidth="1"/>
    <col min="2050" max="2050" width="7.140625" customWidth="1"/>
    <col min="2051" max="2052" width="5.42578125" customWidth="1"/>
    <col min="2053" max="2053" width="5" customWidth="1"/>
    <col min="2054" max="2055" width="5.85546875" customWidth="1"/>
    <col min="2056" max="2056" width="6.85546875" customWidth="1"/>
    <col min="2057" max="2057" width="5.7109375" customWidth="1"/>
    <col min="2058" max="2058" width="6" customWidth="1"/>
    <col min="2059" max="2059" width="6.140625" customWidth="1"/>
    <col min="2060" max="2060" width="7.140625" customWidth="1"/>
    <col min="2061" max="2061" width="6.85546875" customWidth="1"/>
    <col min="2062" max="2062" width="4.5703125" customWidth="1"/>
    <col min="2063" max="2064" width="5" customWidth="1"/>
    <col min="2065" max="2065" width="4.7109375" customWidth="1"/>
    <col min="2066" max="2067" width="4.5703125" customWidth="1"/>
    <col min="2305" max="2305" width="3.7109375" customWidth="1"/>
    <col min="2306" max="2306" width="7.140625" customWidth="1"/>
    <col min="2307" max="2308" width="5.42578125" customWidth="1"/>
    <col min="2309" max="2309" width="5" customWidth="1"/>
    <col min="2310" max="2311" width="5.85546875" customWidth="1"/>
    <col min="2312" max="2312" width="6.85546875" customWidth="1"/>
    <col min="2313" max="2313" width="5.7109375" customWidth="1"/>
    <col min="2314" max="2314" width="6" customWidth="1"/>
    <col min="2315" max="2315" width="6.140625" customWidth="1"/>
    <col min="2316" max="2316" width="7.140625" customWidth="1"/>
    <col min="2317" max="2317" width="6.85546875" customWidth="1"/>
    <col min="2318" max="2318" width="4.5703125" customWidth="1"/>
    <col min="2319" max="2320" width="5" customWidth="1"/>
    <col min="2321" max="2321" width="4.7109375" customWidth="1"/>
    <col min="2322" max="2323" width="4.5703125" customWidth="1"/>
    <col min="2561" max="2561" width="3.7109375" customWidth="1"/>
    <col min="2562" max="2562" width="7.140625" customWidth="1"/>
    <col min="2563" max="2564" width="5.42578125" customWidth="1"/>
    <col min="2565" max="2565" width="5" customWidth="1"/>
    <col min="2566" max="2567" width="5.85546875" customWidth="1"/>
    <col min="2568" max="2568" width="6.85546875" customWidth="1"/>
    <col min="2569" max="2569" width="5.7109375" customWidth="1"/>
    <col min="2570" max="2570" width="6" customWidth="1"/>
    <col min="2571" max="2571" width="6.140625" customWidth="1"/>
    <col min="2572" max="2572" width="7.140625" customWidth="1"/>
    <col min="2573" max="2573" width="6.85546875" customWidth="1"/>
    <col min="2574" max="2574" width="4.5703125" customWidth="1"/>
    <col min="2575" max="2576" width="5" customWidth="1"/>
    <col min="2577" max="2577" width="4.7109375" customWidth="1"/>
    <col min="2578" max="2579" width="4.5703125" customWidth="1"/>
    <col min="2817" max="2817" width="3.7109375" customWidth="1"/>
    <col min="2818" max="2818" width="7.140625" customWidth="1"/>
    <col min="2819" max="2820" width="5.42578125" customWidth="1"/>
    <col min="2821" max="2821" width="5" customWidth="1"/>
    <col min="2822" max="2823" width="5.85546875" customWidth="1"/>
    <col min="2824" max="2824" width="6.85546875" customWidth="1"/>
    <col min="2825" max="2825" width="5.7109375" customWidth="1"/>
    <col min="2826" max="2826" width="6" customWidth="1"/>
    <col min="2827" max="2827" width="6.140625" customWidth="1"/>
    <col min="2828" max="2828" width="7.140625" customWidth="1"/>
    <col min="2829" max="2829" width="6.85546875" customWidth="1"/>
    <col min="2830" max="2830" width="4.5703125" customWidth="1"/>
    <col min="2831" max="2832" width="5" customWidth="1"/>
    <col min="2833" max="2833" width="4.7109375" customWidth="1"/>
    <col min="2834" max="2835" width="4.5703125" customWidth="1"/>
    <col min="3073" max="3073" width="3.7109375" customWidth="1"/>
    <col min="3074" max="3074" width="7.140625" customWidth="1"/>
    <col min="3075" max="3076" width="5.42578125" customWidth="1"/>
    <col min="3077" max="3077" width="5" customWidth="1"/>
    <col min="3078" max="3079" width="5.85546875" customWidth="1"/>
    <col min="3080" max="3080" width="6.85546875" customWidth="1"/>
    <col min="3081" max="3081" width="5.7109375" customWidth="1"/>
    <col min="3082" max="3082" width="6" customWidth="1"/>
    <col min="3083" max="3083" width="6.140625" customWidth="1"/>
    <col min="3084" max="3084" width="7.140625" customWidth="1"/>
    <col min="3085" max="3085" width="6.85546875" customWidth="1"/>
    <col min="3086" max="3086" width="4.5703125" customWidth="1"/>
    <col min="3087" max="3088" width="5" customWidth="1"/>
    <col min="3089" max="3089" width="4.7109375" customWidth="1"/>
    <col min="3090" max="3091" width="4.5703125" customWidth="1"/>
    <col min="3329" max="3329" width="3.7109375" customWidth="1"/>
    <col min="3330" max="3330" width="7.140625" customWidth="1"/>
    <col min="3331" max="3332" width="5.42578125" customWidth="1"/>
    <col min="3333" max="3333" width="5" customWidth="1"/>
    <col min="3334" max="3335" width="5.85546875" customWidth="1"/>
    <col min="3336" max="3336" width="6.85546875" customWidth="1"/>
    <col min="3337" max="3337" width="5.7109375" customWidth="1"/>
    <col min="3338" max="3338" width="6" customWidth="1"/>
    <col min="3339" max="3339" width="6.140625" customWidth="1"/>
    <col min="3340" max="3340" width="7.140625" customWidth="1"/>
    <col min="3341" max="3341" width="6.85546875" customWidth="1"/>
    <col min="3342" max="3342" width="4.5703125" customWidth="1"/>
    <col min="3343" max="3344" width="5" customWidth="1"/>
    <col min="3345" max="3345" width="4.7109375" customWidth="1"/>
    <col min="3346" max="3347" width="4.5703125" customWidth="1"/>
    <col min="3585" max="3585" width="3.7109375" customWidth="1"/>
    <col min="3586" max="3586" width="7.140625" customWidth="1"/>
    <col min="3587" max="3588" width="5.42578125" customWidth="1"/>
    <col min="3589" max="3589" width="5" customWidth="1"/>
    <col min="3590" max="3591" width="5.85546875" customWidth="1"/>
    <col min="3592" max="3592" width="6.85546875" customWidth="1"/>
    <col min="3593" max="3593" width="5.7109375" customWidth="1"/>
    <col min="3594" max="3594" width="6" customWidth="1"/>
    <col min="3595" max="3595" width="6.140625" customWidth="1"/>
    <col min="3596" max="3596" width="7.140625" customWidth="1"/>
    <col min="3597" max="3597" width="6.85546875" customWidth="1"/>
    <col min="3598" max="3598" width="4.5703125" customWidth="1"/>
    <col min="3599" max="3600" width="5" customWidth="1"/>
    <col min="3601" max="3601" width="4.7109375" customWidth="1"/>
    <col min="3602" max="3603" width="4.5703125" customWidth="1"/>
    <col min="3841" max="3841" width="3.7109375" customWidth="1"/>
    <col min="3842" max="3842" width="7.140625" customWidth="1"/>
    <col min="3843" max="3844" width="5.42578125" customWidth="1"/>
    <col min="3845" max="3845" width="5" customWidth="1"/>
    <col min="3846" max="3847" width="5.85546875" customWidth="1"/>
    <col min="3848" max="3848" width="6.85546875" customWidth="1"/>
    <col min="3849" max="3849" width="5.7109375" customWidth="1"/>
    <col min="3850" max="3850" width="6" customWidth="1"/>
    <col min="3851" max="3851" width="6.140625" customWidth="1"/>
    <col min="3852" max="3852" width="7.140625" customWidth="1"/>
    <col min="3853" max="3853" width="6.85546875" customWidth="1"/>
    <col min="3854" max="3854" width="4.5703125" customWidth="1"/>
    <col min="3855" max="3856" width="5" customWidth="1"/>
    <col min="3857" max="3857" width="4.7109375" customWidth="1"/>
    <col min="3858" max="3859" width="4.5703125" customWidth="1"/>
    <col min="4097" max="4097" width="3.7109375" customWidth="1"/>
    <col min="4098" max="4098" width="7.140625" customWidth="1"/>
    <col min="4099" max="4100" width="5.42578125" customWidth="1"/>
    <col min="4101" max="4101" width="5" customWidth="1"/>
    <col min="4102" max="4103" width="5.85546875" customWidth="1"/>
    <col min="4104" max="4104" width="6.85546875" customWidth="1"/>
    <col min="4105" max="4105" width="5.7109375" customWidth="1"/>
    <col min="4106" max="4106" width="6" customWidth="1"/>
    <col min="4107" max="4107" width="6.140625" customWidth="1"/>
    <col min="4108" max="4108" width="7.140625" customWidth="1"/>
    <col min="4109" max="4109" width="6.85546875" customWidth="1"/>
    <col min="4110" max="4110" width="4.5703125" customWidth="1"/>
    <col min="4111" max="4112" width="5" customWidth="1"/>
    <col min="4113" max="4113" width="4.7109375" customWidth="1"/>
    <col min="4114" max="4115" width="4.5703125" customWidth="1"/>
    <col min="4353" max="4353" width="3.7109375" customWidth="1"/>
    <col min="4354" max="4354" width="7.140625" customWidth="1"/>
    <col min="4355" max="4356" width="5.42578125" customWidth="1"/>
    <col min="4357" max="4357" width="5" customWidth="1"/>
    <col min="4358" max="4359" width="5.85546875" customWidth="1"/>
    <col min="4360" max="4360" width="6.85546875" customWidth="1"/>
    <col min="4361" max="4361" width="5.7109375" customWidth="1"/>
    <col min="4362" max="4362" width="6" customWidth="1"/>
    <col min="4363" max="4363" width="6.140625" customWidth="1"/>
    <col min="4364" max="4364" width="7.140625" customWidth="1"/>
    <col min="4365" max="4365" width="6.85546875" customWidth="1"/>
    <col min="4366" max="4366" width="4.5703125" customWidth="1"/>
    <col min="4367" max="4368" width="5" customWidth="1"/>
    <col min="4369" max="4369" width="4.7109375" customWidth="1"/>
    <col min="4370" max="4371" width="4.5703125" customWidth="1"/>
    <col min="4609" max="4609" width="3.7109375" customWidth="1"/>
    <col min="4610" max="4610" width="7.140625" customWidth="1"/>
    <col min="4611" max="4612" width="5.42578125" customWidth="1"/>
    <col min="4613" max="4613" width="5" customWidth="1"/>
    <col min="4614" max="4615" width="5.85546875" customWidth="1"/>
    <col min="4616" max="4616" width="6.85546875" customWidth="1"/>
    <col min="4617" max="4617" width="5.7109375" customWidth="1"/>
    <col min="4618" max="4618" width="6" customWidth="1"/>
    <col min="4619" max="4619" width="6.140625" customWidth="1"/>
    <col min="4620" max="4620" width="7.140625" customWidth="1"/>
    <col min="4621" max="4621" width="6.85546875" customWidth="1"/>
    <col min="4622" max="4622" width="4.5703125" customWidth="1"/>
    <col min="4623" max="4624" width="5" customWidth="1"/>
    <col min="4625" max="4625" width="4.7109375" customWidth="1"/>
    <col min="4626" max="4627" width="4.5703125" customWidth="1"/>
    <col min="4865" max="4865" width="3.7109375" customWidth="1"/>
    <col min="4866" max="4866" width="7.140625" customWidth="1"/>
    <col min="4867" max="4868" width="5.42578125" customWidth="1"/>
    <col min="4869" max="4869" width="5" customWidth="1"/>
    <col min="4870" max="4871" width="5.85546875" customWidth="1"/>
    <col min="4872" max="4872" width="6.85546875" customWidth="1"/>
    <col min="4873" max="4873" width="5.7109375" customWidth="1"/>
    <col min="4874" max="4874" width="6" customWidth="1"/>
    <col min="4875" max="4875" width="6.140625" customWidth="1"/>
    <col min="4876" max="4876" width="7.140625" customWidth="1"/>
    <col min="4877" max="4877" width="6.85546875" customWidth="1"/>
    <col min="4878" max="4878" width="4.5703125" customWidth="1"/>
    <col min="4879" max="4880" width="5" customWidth="1"/>
    <col min="4881" max="4881" width="4.7109375" customWidth="1"/>
    <col min="4882" max="4883" width="4.5703125" customWidth="1"/>
    <col min="5121" max="5121" width="3.7109375" customWidth="1"/>
    <col min="5122" max="5122" width="7.140625" customWidth="1"/>
    <col min="5123" max="5124" width="5.42578125" customWidth="1"/>
    <col min="5125" max="5125" width="5" customWidth="1"/>
    <col min="5126" max="5127" width="5.85546875" customWidth="1"/>
    <col min="5128" max="5128" width="6.85546875" customWidth="1"/>
    <col min="5129" max="5129" width="5.7109375" customWidth="1"/>
    <col min="5130" max="5130" width="6" customWidth="1"/>
    <col min="5131" max="5131" width="6.140625" customWidth="1"/>
    <col min="5132" max="5132" width="7.140625" customWidth="1"/>
    <col min="5133" max="5133" width="6.85546875" customWidth="1"/>
    <col min="5134" max="5134" width="4.5703125" customWidth="1"/>
    <col min="5135" max="5136" width="5" customWidth="1"/>
    <col min="5137" max="5137" width="4.7109375" customWidth="1"/>
    <col min="5138" max="5139" width="4.5703125" customWidth="1"/>
    <col min="5377" max="5377" width="3.7109375" customWidth="1"/>
    <col min="5378" max="5378" width="7.140625" customWidth="1"/>
    <col min="5379" max="5380" width="5.42578125" customWidth="1"/>
    <col min="5381" max="5381" width="5" customWidth="1"/>
    <col min="5382" max="5383" width="5.85546875" customWidth="1"/>
    <col min="5384" max="5384" width="6.85546875" customWidth="1"/>
    <col min="5385" max="5385" width="5.7109375" customWidth="1"/>
    <col min="5386" max="5386" width="6" customWidth="1"/>
    <col min="5387" max="5387" width="6.140625" customWidth="1"/>
    <col min="5388" max="5388" width="7.140625" customWidth="1"/>
    <col min="5389" max="5389" width="6.85546875" customWidth="1"/>
    <col min="5390" max="5390" width="4.5703125" customWidth="1"/>
    <col min="5391" max="5392" width="5" customWidth="1"/>
    <col min="5393" max="5393" width="4.7109375" customWidth="1"/>
    <col min="5394" max="5395" width="4.5703125" customWidth="1"/>
    <col min="5633" max="5633" width="3.7109375" customWidth="1"/>
    <col min="5634" max="5634" width="7.140625" customWidth="1"/>
    <col min="5635" max="5636" width="5.42578125" customWidth="1"/>
    <col min="5637" max="5637" width="5" customWidth="1"/>
    <col min="5638" max="5639" width="5.85546875" customWidth="1"/>
    <col min="5640" max="5640" width="6.85546875" customWidth="1"/>
    <col min="5641" max="5641" width="5.7109375" customWidth="1"/>
    <col min="5642" max="5642" width="6" customWidth="1"/>
    <col min="5643" max="5643" width="6.140625" customWidth="1"/>
    <col min="5644" max="5644" width="7.140625" customWidth="1"/>
    <col min="5645" max="5645" width="6.85546875" customWidth="1"/>
    <col min="5646" max="5646" width="4.5703125" customWidth="1"/>
    <col min="5647" max="5648" width="5" customWidth="1"/>
    <col min="5649" max="5649" width="4.7109375" customWidth="1"/>
    <col min="5650" max="5651" width="4.5703125" customWidth="1"/>
    <col min="5889" max="5889" width="3.7109375" customWidth="1"/>
    <col min="5890" max="5890" width="7.140625" customWidth="1"/>
    <col min="5891" max="5892" width="5.42578125" customWidth="1"/>
    <col min="5893" max="5893" width="5" customWidth="1"/>
    <col min="5894" max="5895" width="5.85546875" customWidth="1"/>
    <col min="5896" max="5896" width="6.85546875" customWidth="1"/>
    <col min="5897" max="5897" width="5.7109375" customWidth="1"/>
    <col min="5898" max="5898" width="6" customWidth="1"/>
    <col min="5899" max="5899" width="6.140625" customWidth="1"/>
    <col min="5900" max="5900" width="7.140625" customWidth="1"/>
    <col min="5901" max="5901" width="6.85546875" customWidth="1"/>
    <col min="5902" max="5902" width="4.5703125" customWidth="1"/>
    <col min="5903" max="5904" width="5" customWidth="1"/>
    <col min="5905" max="5905" width="4.7109375" customWidth="1"/>
    <col min="5906" max="5907" width="4.5703125" customWidth="1"/>
    <col min="6145" max="6145" width="3.7109375" customWidth="1"/>
    <col min="6146" max="6146" width="7.140625" customWidth="1"/>
    <col min="6147" max="6148" width="5.42578125" customWidth="1"/>
    <col min="6149" max="6149" width="5" customWidth="1"/>
    <col min="6150" max="6151" width="5.85546875" customWidth="1"/>
    <col min="6152" max="6152" width="6.85546875" customWidth="1"/>
    <col min="6153" max="6153" width="5.7109375" customWidth="1"/>
    <col min="6154" max="6154" width="6" customWidth="1"/>
    <col min="6155" max="6155" width="6.140625" customWidth="1"/>
    <col min="6156" max="6156" width="7.140625" customWidth="1"/>
    <col min="6157" max="6157" width="6.85546875" customWidth="1"/>
    <col min="6158" max="6158" width="4.5703125" customWidth="1"/>
    <col min="6159" max="6160" width="5" customWidth="1"/>
    <col min="6161" max="6161" width="4.7109375" customWidth="1"/>
    <col min="6162" max="6163" width="4.5703125" customWidth="1"/>
    <col min="6401" max="6401" width="3.7109375" customWidth="1"/>
    <col min="6402" max="6402" width="7.140625" customWidth="1"/>
    <col min="6403" max="6404" width="5.42578125" customWidth="1"/>
    <col min="6405" max="6405" width="5" customWidth="1"/>
    <col min="6406" max="6407" width="5.85546875" customWidth="1"/>
    <col min="6408" max="6408" width="6.85546875" customWidth="1"/>
    <col min="6409" max="6409" width="5.7109375" customWidth="1"/>
    <col min="6410" max="6410" width="6" customWidth="1"/>
    <col min="6411" max="6411" width="6.140625" customWidth="1"/>
    <col min="6412" max="6412" width="7.140625" customWidth="1"/>
    <col min="6413" max="6413" width="6.85546875" customWidth="1"/>
    <col min="6414" max="6414" width="4.5703125" customWidth="1"/>
    <col min="6415" max="6416" width="5" customWidth="1"/>
    <col min="6417" max="6417" width="4.7109375" customWidth="1"/>
    <col min="6418" max="6419" width="4.5703125" customWidth="1"/>
    <col min="6657" max="6657" width="3.7109375" customWidth="1"/>
    <col min="6658" max="6658" width="7.140625" customWidth="1"/>
    <col min="6659" max="6660" width="5.42578125" customWidth="1"/>
    <col min="6661" max="6661" width="5" customWidth="1"/>
    <col min="6662" max="6663" width="5.85546875" customWidth="1"/>
    <col min="6664" max="6664" width="6.85546875" customWidth="1"/>
    <col min="6665" max="6665" width="5.7109375" customWidth="1"/>
    <col min="6666" max="6666" width="6" customWidth="1"/>
    <col min="6667" max="6667" width="6.140625" customWidth="1"/>
    <col min="6668" max="6668" width="7.140625" customWidth="1"/>
    <col min="6669" max="6669" width="6.85546875" customWidth="1"/>
    <col min="6670" max="6670" width="4.5703125" customWidth="1"/>
    <col min="6671" max="6672" width="5" customWidth="1"/>
    <col min="6673" max="6673" width="4.7109375" customWidth="1"/>
    <col min="6674" max="6675" width="4.5703125" customWidth="1"/>
    <col min="6913" max="6913" width="3.7109375" customWidth="1"/>
    <col min="6914" max="6914" width="7.140625" customWidth="1"/>
    <col min="6915" max="6916" width="5.42578125" customWidth="1"/>
    <col min="6917" max="6917" width="5" customWidth="1"/>
    <col min="6918" max="6919" width="5.85546875" customWidth="1"/>
    <col min="6920" max="6920" width="6.85546875" customWidth="1"/>
    <col min="6921" max="6921" width="5.7109375" customWidth="1"/>
    <col min="6922" max="6922" width="6" customWidth="1"/>
    <col min="6923" max="6923" width="6.140625" customWidth="1"/>
    <col min="6924" max="6924" width="7.140625" customWidth="1"/>
    <col min="6925" max="6925" width="6.85546875" customWidth="1"/>
    <col min="6926" max="6926" width="4.5703125" customWidth="1"/>
    <col min="6927" max="6928" width="5" customWidth="1"/>
    <col min="6929" max="6929" width="4.7109375" customWidth="1"/>
    <col min="6930" max="6931" width="4.5703125" customWidth="1"/>
    <col min="7169" max="7169" width="3.7109375" customWidth="1"/>
    <col min="7170" max="7170" width="7.140625" customWidth="1"/>
    <col min="7171" max="7172" width="5.42578125" customWidth="1"/>
    <col min="7173" max="7173" width="5" customWidth="1"/>
    <col min="7174" max="7175" width="5.85546875" customWidth="1"/>
    <col min="7176" max="7176" width="6.85546875" customWidth="1"/>
    <col min="7177" max="7177" width="5.7109375" customWidth="1"/>
    <col min="7178" max="7178" width="6" customWidth="1"/>
    <col min="7179" max="7179" width="6.140625" customWidth="1"/>
    <col min="7180" max="7180" width="7.140625" customWidth="1"/>
    <col min="7181" max="7181" width="6.85546875" customWidth="1"/>
    <col min="7182" max="7182" width="4.5703125" customWidth="1"/>
    <col min="7183" max="7184" width="5" customWidth="1"/>
    <col min="7185" max="7185" width="4.7109375" customWidth="1"/>
    <col min="7186" max="7187" width="4.5703125" customWidth="1"/>
    <col min="7425" max="7425" width="3.7109375" customWidth="1"/>
    <col min="7426" max="7426" width="7.140625" customWidth="1"/>
    <col min="7427" max="7428" width="5.42578125" customWidth="1"/>
    <col min="7429" max="7429" width="5" customWidth="1"/>
    <col min="7430" max="7431" width="5.85546875" customWidth="1"/>
    <col min="7432" max="7432" width="6.85546875" customWidth="1"/>
    <col min="7433" max="7433" width="5.7109375" customWidth="1"/>
    <col min="7434" max="7434" width="6" customWidth="1"/>
    <col min="7435" max="7435" width="6.140625" customWidth="1"/>
    <col min="7436" max="7436" width="7.140625" customWidth="1"/>
    <col min="7437" max="7437" width="6.85546875" customWidth="1"/>
    <col min="7438" max="7438" width="4.5703125" customWidth="1"/>
    <col min="7439" max="7440" width="5" customWidth="1"/>
    <col min="7441" max="7441" width="4.7109375" customWidth="1"/>
    <col min="7442" max="7443" width="4.5703125" customWidth="1"/>
    <col min="7681" max="7681" width="3.7109375" customWidth="1"/>
    <col min="7682" max="7682" width="7.140625" customWidth="1"/>
    <col min="7683" max="7684" width="5.42578125" customWidth="1"/>
    <col min="7685" max="7685" width="5" customWidth="1"/>
    <col min="7686" max="7687" width="5.85546875" customWidth="1"/>
    <col min="7688" max="7688" width="6.85546875" customWidth="1"/>
    <col min="7689" max="7689" width="5.7109375" customWidth="1"/>
    <col min="7690" max="7690" width="6" customWidth="1"/>
    <col min="7691" max="7691" width="6.140625" customWidth="1"/>
    <col min="7692" max="7692" width="7.140625" customWidth="1"/>
    <col min="7693" max="7693" width="6.85546875" customWidth="1"/>
    <col min="7694" max="7694" width="4.5703125" customWidth="1"/>
    <col min="7695" max="7696" width="5" customWidth="1"/>
    <col min="7697" max="7697" width="4.7109375" customWidth="1"/>
    <col min="7698" max="7699" width="4.5703125" customWidth="1"/>
    <col min="7937" max="7937" width="3.7109375" customWidth="1"/>
    <col min="7938" max="7938" width="7.140625" customWidth="1"/>
    <col min="7939" max="7940" width="5.42578125" customWidth="1"/>
    <col min="7941" max="7941" width="5" customWidth="1"/>
    <col min="7942" max="7943" width="5.85546875" customWidth="1"/>
    <col min="7944" max="7944" width="6.85546875" customWidth="1"/>
    <col min="7945" max="7945" width="5.7109375" customWidth="1"/>
    <col min="7946" max="7946" width="6" customWidth="1"/>
    <col min="7947" max="7947" width="6.140625" customWidth="1"/>
    <col min="7948" max="7948" width="7.140625" customWidth="1"/>
    <col min="7949" max="7949" width="6.85546875" customWidth="1"/>
    <col min="7950" max="7950" width="4.5703125" customWidth="1"/>
    <col min="7951" max="7952" width="5" customWidth="1"/>
    <col min="7953" max="7953" width="4.7109375" customWidth="1"/>
    <col min="7954" max="7955" width="4.5703125" customWidth="1"/>
    <col min="8193" max="8193" width="3.7109375" customWidth="1"/>
    <col min="8194" max="8194" width="7.140625" customWidth="1"/>
    <col min="8195" max="8196" width="5.42578125" customWidth="1"/>
    <col min="8197" max="8197" width="5" customWidth="1"/>
    <col min="8198" max="8199" width="5.85546875" customWidth="1"/>
    <col min="8200" max="8200" width="6.85546875" customWidth="1"/>
    <col min="8201" max="8201" width="5.7109375" customWidth="1"/>
    <col min="8202" max="8202" width="6" customWidth="1"/>
    <col min="8203" max="8203" width="6.140625" customWidth="1"/>
    <col min="8204" max="8204" width="7.140625" customWidth="1"/>
    <col min="8205" max="8205" width="6.85546875" customWidth="1"/>
    <col min="8206" max="8206" width="4.5703125" customWidth="1"/>
    <col min="8207" max="8208" width="5" customWidth="1"/>
    <col min="8209" max="8209" width="4.7109375" customWidth="1"/>
    <col min="8210" max="8211" width="4.5703125" customWidth="1"/>
    <col min="8449" max="8449" width="3.7109375" customWidth="1"/>
    <col min="8450" max="8450" width="7.140625" customWidth="1"/>
    <col min="8451" max="8452" width="5.42578125" customWidth="1"/>
    <col min="8453" max="8453" width="5" customWidth="1"/>
    <col min="8454" max="8455" width="5.85546875" customWidth="1"/>
    <col min="8456" max="8456" width="6.85546875" customWidth="1"/>
    <col min="8457" max="8457" width="5.7109375" customWidth="1"/>
    <col min="8458" max="8458" width="6" customWidth="1"/>
    <col min="8459" max="8459" width="6.140625" customWidth="1"/>
    <col min="8460" max="8460" width="7.140625" customWidth="1"/>
    <col min="8461" max="8461" width="6.85546875" customWidth="1"/>
    <col min="8462" max="8462" width="4.5703125" customWidth="1"/>
    <col min="8463" max="8464" width="5" customWidth="1"/>
    <col min="8465" max="8465" width="4.7109375" customWidth="1"/>
    <col min="8466" max="8467" width="4.5703125" customWidth="1"/>
    <col min="8705" max="8705" width="3.7109375" customWidth="1"/>
    <col min="8706" max="8706" width="7.140625" customWidth="1"/>
    <col min="8707" max="8708" width="5.42578125" customWidth="1"/>
    <col min="8709" max="8709" width="5" customWidth="1"/>
    <col min="8710" max="8711" width="5.85546875" customWidth="1"/>
    <col min="8712" max="8712" width="6.85546875" customWidth="1"/>
    <col min="8713" max="8713" width="5.7109375" customWidth="1"/>
    <col min="8714" max="8714" width="6" customWidth="1"/>
    <col min="8715" max="8715" width="6.140625" customWidth="1"/>
    <col min="8716" max="8716" width="7.140625" customWidth="1"/>
    <col min="8717" max="8717" width="6.85546875" customWidth="1"/>
    <col min="8718" max="8718" width="4.5703125" customWidth="1"/>
    <col min="8719" max="8720" width="5" customWidth="1"/>
    <col min="8721" max="8721" width="4.7109375" customWidth="1"/>
    <col min="8722" max="8723" width="4.5703125" customWidth="1"/>
    <col min="8961" max="8961" width="3.7109375" customWidth="1"/>
    <col min="8962" max="8962" width="7.140625" customWidth="1"/>
    <col min="8963" max="8964" width="5.42578125" customWidth="1"/>
    <col min="8965" max="8965" width="5" customWidth="1"/>
    <col min="8966" max="8967" width="5.85546875" customWidth="1"/>
    <col min="8968" max="8968" width="6.85546875" customWidth="1"/>
    <col min="8969" max="8969" width="5.7109375" customWidth="1"/>
    <col min="8970" max="8970" width="6" customWidth="1"/>
    <col min="8971" max="8971" width="6.140625" customWidth="1"/>
    <col min="8972" max="8972" width="7.140625" customWidth="1"/>
    <col min="8973" max="8973" width="6.85546875" customWidth="1"/>
    <col min="8974" max="8974" width="4.5703125" customWidth="1"/>
    <col min="8975" max="8976" width="5" customWidth="1"/>
    <col min="8977" max="8977" width="4.7109375" customWidth="1"/>
    <col min="8978" max="8979" width="4.5703125" customWidth="1"/>
    <col min="9217" max="9217" width="3.7109375" customWidth="1"/>
    <col min="9218" max="9218" width="7.140625" customWidth="1"/>
    <col min="9219" max="9220" width="5.42578125" customWidth="1"/>
    <col min="9221" max="9221" width="5" customWidth="1"/>
    <col min="9222" max="9223" width="5.85546875" customWidth="1"/>
    <col min="9224" max="9224" width="6.85546875" customWidth="1"/>
    <col min="9225" max="9225" width="5.7109375" customWidth="1"/>
    <col min="9226" max="9226" width="6" customWidth="1"/>
    <col min="9227" max="9227" width="6.140625" customWidth="1"/>
    <col min="9228" max="9228" width="7.140625" customWidth="1"/>
    <col min="9229" max="9229" width="6.85546875" customWidth="1"/>
    <col min="9230" max="9230" width="4.5703125" customWidth="1"/>
    <col min="9231" max="9232" width="5" customWidth="1"/>
    <col min="9233" max="9233" width="4.7109375" customWidth="1"/>
    <col min="9234" max="9235" width="4.5703125" customWidth="1"/>
    <col min="9473" max="9473" width="3.7109375" customWidth="1"/>
    <col min="9474" max="9474" width="7.140625" customWidth="1"/>
    <col min="9475" max="9476" width="5.42578125" customWidth="1"/>
    <col min="9477" max="9477" width="5" customWidth="1"/>
    <col min="9478" max="9479" width="5.85546875" customWidth="1"/>
    <col min="9480" max="9480" width="6.85546875" customWidth="1"/>
    <col min="9481" max="9481" width="5.7109375" customWidth="1"/>
    <col min="9482" max="9482" width="6" customWidth="1"/>
    <col min="9483" max="9483" width="6.140625" customWidth="1"/>
    <col min="9484" max="9484" width="7.140625" customWidth="1"/>
    <col min="9485" max="9485" width="6.85546875" customWidth="1"/>
    <col min="9486" max="9486" width="4.5703125" customWidth="1"/>
    <col min="9487" max="9488" width="5" customWidth="1"/>
    <col min="9489" max="9489" width="4.7109375" customWidth="1"/>
    <col min="9490" max="9491" width="4.5703125" customWidth="1"/>
    <col min="9729" max="9729" width="3.7109375" customWidth="1"/>
    <col min="9730" max="9730" width="7.140625" customWidth="1"/>
    <col min="9731" max="9732" width="5.42578125" customWidth="1"/>
    <col min="9733" max="9733" width="5" customWidth="1"/>
    <col min="9734" max="9735" width="5.85546875" customWidth="1"/>
    <col min="9736" max="9736" width="6.85546875" customWidth="1"/>
    <col min="9737" max="9737" width="5.7109375" customWidth="1"/>
    <col min="9738" max="9738" width="6" customWidth="1"/>
    <col min="9739" max="9739" width="6.140625" customWidth="1"/>
    <col min="9740" max="9740" width="7.140625" customWidth="1"/>
    <col min="9741" max="9741" width="6.85546875" customWidth="1"/>
    <col min="9742" max="9742" width="4.5703125" customWidth="1"/>
    <col min="9743" max="9744" width="5" customWidth="1"/>
    <col min="9745" max="9745" width="4.7109375" customWidth="1"/>
    <col min="9746" max="9747" width="4.5703125" customWidth="1"/>
    <col min="9985" max="9985" width="3.7109375" customWidth="1"/>
    <col min="9986" max="9986" width="7.140625" customWidth="1"/>
    <col min="9987" max="9988" width="5.42578125" customWidth="1"/>
    <col min="9989" max="9989" width="5" customWidth="1"/>
    <col min="9990" max="9991" width="5.85546875" customWidth="1"/>
    <col min="9992" max="9992" width="6.85546875" customWidth="1"/>
    <col min="9993" max="9993" width="5.7109375" customWidth="1"/>
    <col min="9994" max="9994" width="6" customWidth="1"/>
    <col min="9995" max="9995" width="6.140625" customWidth="1"/>
    <col min="9996" max="9996" width="7.140625" customWidth="1"/>
    <col min="9997" max="9997" width="6.85546875" customWidth="1"/>
    <col min="9998" max="9998" width="4.5703125" customWidth="1"/>
    <col min="9999" max="10000" width="5" customWidth="1"/>
    <col min="10001" max="10001" width="4.7109375" customWidth="1"/>
    <col min="10002" max="10003" width="4.5703125" customWidth="1"/>
    <col min="10241" max="10241" width="3.7109375" customWidth="1"/>
    <col min="10242" max="10242" width="7.140625" customWidth="1"/>
    <col min="10243" max="10244" width="5.42578125" customWidth="1"/>
    <col min="10245" max="10245" width="5" customWidth="1"/>
    <col min="10246" max="10247" width="5.85546875" customWidth="1"/>
    <col min="10248" max="10248" width="6.85546875" customWidth="1"/>
    <col min="10249" max="10249" width="5.7109375" customWidth="1"/>
    <col min="10250" max="10250" width="6" customWidth="1"/>
    <col min="10251" max="10251" width="6.140625" customWidth="1"/>
    <col min="10252" max="10252" width="7.140625" customWidth="1"/>
    <col min="10253" max="10253" width="6.85546875" customWidth="1"/>
    <col min="10254" max="10254" width="4.5703125" customWidth="1"/>
    <col min="10255" max="10256" width="5" customWidth="1"/>
    <col min="10257" max="10257" width="4.7109375" customWidth="1"/>
    <col min="10258" max="10259" width="4.5703125" customWidth="1"/>
    <col min="10497" max="10497" width="3.7109375" customWidth="1"/>
    <col min="10498" max="10498" width="7.140625" customWidth="1"/>
    <col min="10499" max="10500" width="5.42578125" customWidth="1"/>
    <col min="10501" max="10501" width="5" customWidth="1"/>
    <col min="10502" max="10503" width="5.85546875" customWidth="1"/>
    <col min="10504" max="10504" width="6.85546875" customWidth="1"/>
    <col min="10505" max="10505" width="5.7109375" customWidth="1"/>
    <col min="10506" max="10506" width="6" customWidth="1"/>
    <col min="10507" max="10507" width="6.140625" customWidth="1"/>
    <col min="10508" max="10508" width="7.140625" customWidth="1"/>
    <col min="10509" max="10509" width="6.85546875" customWidth="1"/>
    <col min="10510" max="10510" width="4.5703125" customWidth="1"/>
    <col min="10511" max="10512" width="5" customWidth="1"/>
    <col min="10513" max="10513" width="4.7109375" customWidth="1"/>
    <col min="10514" max="10515" width="4.5703125" customWidth="1"/>
    <col min="10753" max="10753" width="3.7109375" customWidth="1"/>
    <col min="10754" max="10754" width="7.140625" customWidth="1"/>
    <col min="10755" max="10756" width="5.42578125" customWidth="1"/>
    <col min="10757" max="10757" width="5" customWidth="1"/>
    <col min="10758" max="10759" width="5.85546875" customWidth="1"/>
    <col min="10760" max="10760" width="6.85546875" customWidth="1"/>
    <col min="10761" max="10761" width="5.7109375" customWidth="1"/>
    <col min="10762" max="10762" width="6" customWidth="1"/>
    <col min="10763" max="10763" width="6.140625" customWidth="1"/>
    <col min="10764" max="10764" width="7.140625" customWidth="1"/>
    <col min="10765" max="10765" width="6.85546875" customWidth="1"/>
    <col min="10766" max="10766" width="4.5703125" customWidth="1"/>
    <col min="10767" max="10768" width="5" customWidth="1"/>
    <col min="10769" max="10769" width="4.7109375" customWidth="1"/>
    <col min="10770" max="10771" width="4.5703125" customWidth="1"/>
    <col min="11009" max="11009" width="3.7109375" customWidth="1"/>
    <col min="11010" max="11010" width="7.140625" customWidth="1"/>
    <col min="11011" max="11012" width="5.42578125" customWidth="1"/>
    <col min="11013" max="11013" width="5" customWidth="1"/>
    <col min="11014" max="11015" width="5.85546875" customWidth="1"/>
    <col min="11016" max="11016" width="6.85546875" customWidth="1"/>
    <col min="11017" max="11017" width="5.7109375" customWidth="1"/>
    <col min="11018" max="11018" width="6" customWidth="1"/>
    <col min="11019" max="11019" width="6.140625" customWidth="1"/>
    <col min="11020" max="11020" width="7.140625" customWidth="1"/>
    <col min="11021" max="11021" width="6.85546875" customWidth="1"/>
    <col min="11022" max="11022" width="4.5703125" customWidth="1"/>
    <col min="11023" max="11024" width="5" customWidth="1"/>
    <col min="11025" max="11025" width="4.7109375" customWidth="1"/>
    <col min="11026" max="11027" width="4.5703125" customWidth="1"/>
    <col min="11265" max="11265" width="3.7109375" customWidth="1"/>
    <col min="11266" max="11266" width="7.140625" customWidth="1"/>
    <col min="11267" max="11268" width="5.42578125" customWidth="1"/>
    <col min="11269" max="11269" width="5" customWidth="1"/>
    <col min="11270" max="11271" width="5.85546875" customWidth="1"/>
    <col min="11272" max="11272" width="6.85546875" customWidth="1"/>
    <col min="11273" max="11273" width="5.7109375" customWidth="1"/>
    <col min="11274" max="11274" width="6" customWidth="1"/>
    <col min="11275" max="11275" width="6.140625" customWidth="1"/>
    <col min="11276" max="11276" width="7.140625" customWidth="1"/>
    <col min="11277" max="11277" width="6.85546875" customWidth="1"/>
    <col min="11278" max="11278" width="4.5703125" customWidth="1"/>
    <col min="11279" max="11280" width="5" customWidth="1"/>
    <col min="11281" max="11281" width="4.7109375" customWidth="1"/>
    <col min="11282" max="11283" width="4.5703125" customWidth="1"/>
    <col min="11521" max="11521" width="3.7109375" customWidth="1"/>
    <col min="11522" max="11522" width="7.140625" customWidth="1"/>
    <col min="11523" max="11524" width="5.42578125" customWidth="1"/>
    <col min="11525" max="11525" width="5" customWidth="1"/>
    <col min="11526" max="11527" width="5.85546875" customWidth="1"/>
    <col min="11528" max="11528" width="6.85546875" customWidth="1"/>
    <col min="11529" max="11529" width="5.7109375" customWidth="1"/>
    <col min="11530" max="11530" width="6" customWidth="1"/>
    <col min="11531" max="11531" width="6.140625" customWidth="1"/>
    <col min="11532" max="11532" width="7.140625" customWidth="1"/>
    <col min="11533" max="11533" width="6.85546875" customWidth="1"/>
    <col min="11534" max="11534" width="4.5703125" customWidth="1"/>
    <col min="11535" max="11536" width="5" customWidth="1"/>
    <col min="11537" max="11537" width="4.7109375" customWidth="1"/>
    <col min="11538" max="11539" width="4.5703125" customWidth="1"/>
    <col min="11777" max="11777" width="3.7109375" customWidth="1"/>
    <col min="11778" max="11778" width="7.140625" customWidth="1"/>
    <col min="11779" max="11780" width="5.42578125" customWidth="1"/>
    <col min="11781" max="11781" width="5" customWidth="1"/>
    <col min="11782" max="11783" width="5.85546875" customWidth="1"/>
    <col min="11784" max="11784" width="6.85546875" customWidth="1"/>
    <col min="11785" max="11785" width="5.7109375" customWidth="1"/>
    <col min="11786" max="11786" width="6" customWidth="1"/>
    <col min="11787" max="11787" width="6.140625" customWidth="1"/>
    <col min="11788" max="11788" width="7.140625" customWidth="1"/>
    <col min="11789" max="11789" width="6.85546875" customWidth="1"/>
    <col min="11790" max="11790" width="4.5703125" customWidth="1"/>
    <col min="11791" max="11792" width="5" customWidth="1"/>
    <col min="11793" max="11793" width="4.7109375" customWidth="1"/>
    <col min="11794" max="11795" width="4.5703125" customWidth="1"/>
    <col min="12033" max="12033" width="3.7109375" customWidth="1"/>
    <col min="12034" max="12034" width="7.140625" customWidth="1"/>
    <col min="12035" max="12036" width="5.42578125" customWidth="1"/>
    <col min="12037" max="12037" width="5" customWidth="1"/>
    <col min="12038" max="12039" width="5.85546875" customWidth="1"/>
    <col min="12040" max="12040" width="6.85546875" customWidth="1"/>
    <col min="12041" max="12041" width="5.7109375" customWidth="1"/>
    <col min="12042" max="12042" width="6" customWidth="1"/>
    <col min="12043" max="12043" width="6.140625" customWidth="1"/>
    <col min="12044" max="12044" width="7.140625" customWidth="1"/>
    <col min="12045" max="12045" width="6.85546875" customWidth="1"/>
    <col min="12046" max="12046" width="4.5703125" customWidth="1"/>
    <col min="12047" max="12048" width="5" customWidth="1"/>
    <col min="12049" max="12049" width="4.7109375" customWidth="1"/>
    <col min="12050" max="12051" width="4.5703125" customWidth="1"/>
    <col min="12289" max="12289" width="3.7109375" customWidth="1"/>
    <col min="12290" max="12290" width="7.140625" customWidth="1"/>
    <col min="12291" max="12292" width="5.42578125" customWidth="1"/>
    <col min="12293" max="12293" width="5" customWidth="1"/>
    <col min="12294" max="12295" width="5.85546875" customWidth="1"/>
    <col min="12296" max="12296" width="6.85546875" customWidth="1"/>
    <col min="12297" max="12297" width="5.7109375" customWidth="1"/>
    <col min="12298" max="12298" width="6" customWidth="1"/>
    <col min="12299" max="12299" width="6.140625" customWidth="1"/>
    <col min="12300" max="12300" width="7.140625" customWidth="1"/>
    <col min="12301" max="12301" width="6.85546875" customWidth="1"/>
    <col min="12302" max="12302" width="4.5703125" customWidth="1"/>
    <col min="12303" max="12304" width="5" customWidth="1"/>
    <col min="12305" max="12305" width="4.7109375" customWidth="1"/>
    <col min="12306" max="12307" width="4.5703125" customWidth="1"/>
    <col min="12545" max="12545" width="3.7109375" customWidth="1"/>
    <col min="12546" max="12546" width="7.140625" customWidth="1"/>
    <col min="12547" max="12548" width="5.42578125" customWidth="1"/>
    <col min="12549" max="12549" width="5" customWidth="1"/>
    <col min="12550" max="12551" width="5.85546875" customWidth="1"/>
    <col min="12552" max="12552" width="6.85546875" customWidth="1"/>
    <col min="12553" max="12553" width="5.7109375" customWidth="1"/>
    <col min="12554" max="12554" width="6" customWidth="1"/>
    <col min="12555" max="12555" width="6.140625" customWidth="1"/>
    <col min="12556" max="12556" width="7.140625" customWidth="1"/>
    <col min="12557" max="12557" width="6.85546875" customWidth="1"/>
    <col min="12558" max="12558" width="4.5703125" customWidth="1"/>
    <col min="12559" max="12560" width="5" customWidth="1"/>
    <col min="12561" max="12561" width="4.7109375" customWidth="1"/>
    <col min="12562" max="12563" width="4.5703125" customWidth="1"/>
    <col min="12801" max="12801" width="3.7109375" customWidth="1"/>
    <col min="12802" max="12802" width="7.140625" customWidth="1"/>
    <col min="12803" max="12804" width="5.42578125" customWidth="1"/>
    <col min="12805" max="12805" width="5" customWidth="1"/>
    <col min="12806" max="12807" width="5.85546875" customWidth="1"/>
    <col min="12808" max="12808" width="6.85546875" customWidth="1"/>
    <col min="12809" max="12809" width="5.7109375" customWidth="1"/>
    <col min="12810" max="12810" width="6" customWidth="1"/>
    <col min="12811" max="12811" width="6.140625" customWidth="1"/>
    <col min="12812" max="12812" width="7.140625" customWidth="1"/>
    <col min="12813" max="12813" width="6.85546875" customWidth="1"/>
    <col min="12814" max="12814" width="4.5703125" customWidth="1"/>
    <col min="12815" max="12816" width="5" customWidth="1"/>
    <col min="12817" max="12817" width="4.7109375" customWidth="1"/>
    <col min="12818" max="12819" width="4.5703125" customWidth="1"/>
    <col min="13057" max="13057" width="3.7109375" customWidth="1"/>
    <col min="13058" max="13058" width="7.140625" customWidth="1"/>
    <col min="13059" max="13060" width="5.42578125" customWidth="1"/>
    <col min="13061" max="13061" width="5" customWidth="1"/>
    <col min="13062" max="13063" width="5.85546875" customWidth="1"/>
    <col min="13064" max="13064" width="6.85546875" customWidth="1"/>
    <col min="13065" max="13065" width="5.7109375" customWidth="1"/>
    <col min="13066" max="13066" width="6" customWidth="1"/>
    <col min="13067" max="13067" width="6.140625" customWidth="1"/>
    <col min="13068" max="13068" width="7.140625" customWidth="1"/>
    <col min="13069" max="13069" width="6.85546875" customWidth="1"/>
    <col min="13070" max="13070" width="4.5703125" customWidth="1"/>
    <col min="13071" max="13072" width="5" customWidth="1"/>
    <col min="13073" max="13073" width="4.7109375" customWidth="1"/>
    <col min="13074" max="13075" width="4.5703125" customWidth="1"/>
    <col min="13313" max="13313" width="3.7109375" customWidth="1"/>
    <col min="13314" max="13314" width="7.140625" customWidth="1"/>
    <col min="13315" max="13316" width="5.42578125" customWidth="1"/>
    <col min="13317" max="13317" width="5" customWidth="1"/>
    <col min="13318" max="13319" width="5.85546875" customWidth="1"/>
    <col min="13320" max="13320" width="6.85546875" customWidth="1"/>
    <col min="13321" max="13321" width="5.7109375" customWidth="1"/>
    <col min="13322" max="13322" width="6" customWidth="1"/>
    <col min="13323" max="13323" width="6.140625" customWidth="1"/>
    <col min="13324" max="13324" width="7.140625" customWidth="1"/>
    <col min="13325" max="13325" width="6.85546875" customWidth="1"/>
    <col min="13326" max="13326" width="4.5703125" customWidth="1"/>
    <col min="13327" max="13328" width="5" customWidth="1"/>
    <col min="13329" max="13329" width="4.7109375" customWidth="1"/>
    <col min="13330" max="13331" width="4.5703125" customWidth="1"/>
    <col min="13569" max="13569" width="3.7109375" customWidth="1"/>
    <col min="13570" max="13570" width="7.140625" customWidth="1"/>
    <col min="13571" max="13572" width="5.42578125" customWidth="1"/>
    <col min="13573" max="13573" width="5" customWidth="1"/>
    <col min="13574" max="13575" width="5.85546875" customWidth="1"/>
    <col min="13576" max="13576" width="6.85546875" customWidth="1"/>
    <col min="13577" max="13577" width="5.7109375" customWidth="1"/>
    <col min="13578" max="13578" width="6" customWidth="1"/>
    <col min="13579" max="13579" width="6.140625" customWidth="1"/>
    <col min="13580" max="13580" width="7.140625" customWidth="1"/>
    <col min="13581" max="13581" width="6.85546875" customWidth="1"/>
    <col min="13582" max="13582" width="4.5703125" customWidth="1"/>
    <col min="13583" max="13584" width="5" customWidth="1"/>
    <col min="13585" max="13585" width="4.7109375" customWidth="1"/>
    <col min="13586" max="13587" width="4.5703125" customWidth="1"/>
    <col min="13825" max="13825" width="3.7109375" customWidth="1"/>
    <col min="13826" max="13826" width="7.140625" customWidth="1"/>
    <col min="13827" max="13828" width="5.42578125" customWidth="1"/>
    <col min="13829" max="13829" width="5" customWidth="1"/>
    <col min="13830" max="13831" width="5.85546875" customWidth="1"/>
    <col min="13832" max="13832" width="6.85546875" customWidth="1"/>
    <col min="13833" max="13833" width="5.7109375" customWidth="1"/>
    <col min="13834" max="13834" width="6" customWidth="1"/>
    <col min="13835" max="13835" width="6.140625" customWidth="1"/>
    <col min="13836" max="13836" width="7.140625" customWidth="1"/>
    <col min="13837" max="13837" width="6.85546875" customWidth="1"/>
    <col min="13838" max="13838" width="4.5703125" customWidth="1"/>
    <col min="13839" max="13840" width="5" customWidth="1"/>
    <col min="13841" max="13841" width="4.7109375" customWidth="1"/>
    <col min="13842" max="13843" width="4.5703125" customWidth="1"/>
    <col min="14081" max="14081" width="3.7109375" customWidth="1"/>
    <col min="14082" max="14082" width="7.140625" customWidth="1"/>
    <col min="14083" max="14084" width="5.42578125" customWidth="1"/>
    <col min="14085" max="14085" width="5" customWidth="1"/>
    <col min="14086" max="14087" width="5.85546875" customWidth="1"/>
    <col min="14088" max="14088" width="6.85546875" customWidth="1"/>
    <col min="14089" max="14089" width="5.7109375" customWidth="1"/>
    <col min="14090" max="14090" width="6" customWidth="1"/>
    <col min="14091" max="14091" width="6.140625" customWidth="1"/>
    <col min="14092" max="14092" width="7.140625" customWidth="1"/>
    <col min="14093" max="14093" width="6.85546875" customWidth="1"/>
    <col min="14094" max="14094" width="4.5703125" customWidth="1"/>
    <col min="14095" max="14096" width="5" customWidth="1"/>
    <col min="14097" max="14097" width="4.7109375" customWidth="1"/>
    <col min="14098" max="14099" width="4.5703125" customWidth="1"/>
    <col min="14337" max="14337" width="3.7109375" customWidth="1"/>
    <col min="14338" max="14338" width="7.140625" customWidth="1"/>
    <col min="14339" max="14340" width="5.42578125" customWidth="1"/>
    <col min="14341" max="14341" width="5" customWidth="1"/>
    <col min="14342" max="14343" width="5.85546875" customWidth="1"/>
    <col min="14344" max="14344" width="6.85546875" customWidth="1"/>
    <col min="14345" max="14345" width="5.7109375" customWidth="1"/>
    <col min="14346" max="14346" width="6" customWidth="1"/>
    <col min="14347" max="14347" width="6.140625" customWidth="1"/>
    <col min="14348" max="14348" width="7.140625" customWidth="1"/>
    <col min="14349" max="14349" width="6.85546875" customWidth="1"/>
    <col min="14350" max="14350" width="4.5703125" customWidth="1"/>
    <col min="14351" max="14352" width="5" customWidth="1"/>
    <col min="14353" max="14353" width="4.7109375" customWidth="1"/>
    <col min="14354" max="14355" width="4.5703125" customWidth="1"/>
    <col min="14593" max="14593" width="3.7109375" customWidth="1"/>
    <col min="14594" max="14594" width="7.140625" customWidth="1"/>
    <col min="14595" max="14596" width="5.42578125" customWidth="1"/>
    <col min="14597" max="14597" width="5" customWidth="1"/>
    <col min="14598" max="14599" width="5.85546875" customWidth="1"/>
    <col min="14600" max="14600" width="6.85546875" customWidth="1"/>
    <col min="14601" max="14601" width="5.7109375" customWidth="1"/>
    <col min="14602" max="14602" width="6" customWidth="1"/>
    <col min="14603" max="14603" width="6.140625" customWidth="1"/>
    <col min="14604" max="14604" width="7.140625" customWidth="1"/>
    <col min="14605" max="14605" width="6.85546875" customWidth="1"/>
    <col min="14606" max="14606" width="4.5703125" customWidth="1"/>
    <col min="14607" max="14608" width="5" customWidth="1"/>
    <col min="14609" max="14609" width="4.7109375" customWidth="1"/>
    <col min="14610" max="14611" width="4.5703125" customWidth="1"/>
    <col min="14849" max="14849" width="3.7109375" customWidth="1"/>
    <col min="14850" max="14850" width="7.140625" customWidth="1"/>
    <col min="14851" max="14852" width="5.42578125" customWidth="1"/>
    <col min="14853" max="14853" width="5" customWidth="1"/>
    <col min="14854" max="14855" width="5.85546875" customWidth="1"/>
    <col min="14856" max="14856" width="6.85546875" customWidth="1"/>
    <col min="14857" max="14857" width="5.7109375" customWidth="1"/>
    <col min="14858" max="14858" width="6" customWidth="1"/>
    <col min="14859" max="14859" width="6.140625" customWidth="1"/>
    <col min="14860" max="14860" width="7.140625" customWidth="1"/>
    <col min="14861" max="14861" width="6.85546875" customWidth="1"/>
    <col min="14862" max="14862" width="4.5703125" customWidth="1"/>
    <col min="14863" max="14864" width="5" customWidth="1"/>
    <col min="14865" max="14865" width="4.7109375" customWidth="1"/>
    <col min="14866" max="14867" width="4.5703125" customWidth="1"/>
    <col min="15105" max="15105" width="3.7109375" customWidth="1"/>
    <col min="15106" max="15106" width="7.140625" customWidth="1"/>
    <col min="15107" max="15108" width="5.42578125" customWidth="1"/>
    <col min="15109" max="15109" width="5" customWidth="1"/>
    <col min="15110" max="15111" width="5.85546875" customWidth="1"/>
    <col min="15112" max="15112" width="6.85546875" customWidth="1"/>
    <col min="15113" max="15113" width="5.7109375" customWidth="1"/>
    <col min="15114" max="15114" width="6" customWidth="1"/>
    <col min="15115" max="15115" width="6.140625" customWidth="1"/>
    <col min="15116" max="15116" width="7.140625" customWidth="1"/>
    <col min="15117" max="15117" width="6.85546875" customWidth="1"/>
    <col min="15118" max="15118" width="4.5703125" customWidth="1"/>
    <col min="15119" max="15120" width="5" customWidth="1"/>
    <col min="15121" max="15121" width="4.7109375" customWidth="1"/>
    <col min="15122" max="15123" width="4.5703125" customWidth="1"/>
    <col min="15361" max="15361" width="3.7109375" customWidth="1"/>
    <col min="15362" max="15362" width="7.140625" customWidth="1"/>
    <col min="15363" max="15364" width="5.42578125" customWidth="1"/>
    <col min="15365" max="15365" width="5" customWidth="1"/>
    <col min="15366" max="15367" width="5.85546875" customWidth="1"/>
    <col min="15368" max="15368" width="6.85546875" customWidth="1"/>
    <col min="15369" max="15369" width="5.7109375" customWidth="1"/>
    <col min="15370" max="15370" width="6" customWidth="1"/>
    <col min="15371" max="15371" width="6.140625" customWidth="1"/>
    <col min="15372" max="15372" width="7.140625" customWidth="1"/>
    <col min="15373" max="15373" width="6.85546875" customWidth="1"/>
    <col min="15374" max="15374" width="4.5703125" customWidth="1"/>
    <col min="15375" max="15376" width="5" customWidth="1"/>
    <col min="15377" max="15377" width="4.7109375" customWidth="1"/>
    <col min="15378" max="15379" width="4.5703125" customWidth="1"/>
    <col min="15617" max="15617" width="3.7109375" customWidth="1"/>
    <col min="15618" max="15618" width="7.140625" customWidth="1"/>
    <col min="15619" max="15620" width="5.42578125" customWidth="1"/>
    <col min="15621" max="15621" width="5" customWidth="1"/>
    <col min="15622" max="15623" width="5.85546875" customWidth="1"/>
    <col min="15624" max="15624" width="6.85546875" customWidth="1"/>
    <col min="15625" max="15625" width="5.7109375" customWidth="1"/>
    <col min="15626" max="15626" width="6" customWidth="1"/>
    <col min="15627" max="15627" width="6.140625" customWidth="1"/>
    <col min="15628" max="15628" width="7.140625" customWidth="1"/>
    <col min="15629" max="15629" width="6.85546875" customWidth="1"/>
    <col min="15630" max="15630" width="4.5703125" customWidth="1"/>
    <col min="15631" max="15632" width="5" customWidth="1"/>
    <col min="15633" max="15633" width="4.7109375" customWidth="1"/>
    <col min="15634" max="15635" width="4.5703125" customWidth="1"/>
    <col min="15873" max="15873" width="3.7109375" customWidth="1"/>
    <col min="15874" max="15874" width="7.140625" customWidth="1"/>
    <col min="15875" max="15876" width="5.42578125" customWidth="1"/>
    <col min="15877" max="15877" width="5" customWidth="1"/>
    <col min="15878" max="15879" width="5.85546875" customWidth="1"/>
    <col min="15880" max="15880" width="6.85546875" customWidth="1"/>
    <col min="15881" max="15881" width="5.7109375" customWidth="1"/>
    <col min="15882" max="15882" width="6" customWidth="1"/>
    <col min="15883" max="15883" width="6.140625" customWidth="1"/>
    <col min="15884" max="15884" width="7.140625" customWidth="1"/>
    <col min="15885" max="15885" width="6.85546875" customWidth="1"/>
    <col min="15886" max="15886" width="4.5703125" customWidth="1"/>
    <col min="15887" max="15888" width="5" customWidth="1"/>
    <col min="15889" max="15889" width="4.7109375" customWidth="1"/>
    <col min="15890" max="15891" width="4.5703125" customWidth="1"/>
    <col min="16129" max="16129" width="3.7109375" customWidth="1"/>
    <col min="16130" max="16130" width="7.140625" customWidth="1"/>
    <col min="16131" max="16132" width="5.42578125" customWidth="1"/>
    <col min="16133" max="16133" width="5" customWidth="1"/>
    <col min="16134" max="16135" width="5.85546875" customWidth="1"/>
    <col min="16136" max="16136" width="6.85546875" customWidth="1"/>
    <col min="16137" max="16137" width="5.7109375" customWidth="1"/>
    <col min="16138" max="16138" width="6" customWidth="1"/>
    <col min="16139" max="16139" width="6.140625" customWidth="1"/>
    <col min="16140" max="16140" width="7.140625" customWidth="1"/>
    <col min="16141" max="16141" width="6.85546875" customWidth="1"/>
    <col min="16142" max="16142" width="4.5703125" customWidth="1"/>
    <col min="16143" max="16144" width="5" customWidth="1"/>
    <col min="16145" max="16145" width="4.7109375" customWidth="1"/>
    <col min="16146" max="16147" width="4.5703125" customWidth="1"/>
  </cols>
  <sheetData>
    <row r="1" spans="1:34" ht="17.25" customHeight="1">
      <c r="A1" s="709" t="s">
        <v>586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</row>
    <row r="2" spans="1:34" ht="20.25" customHeight="1">
      <c r="A2" s="89"/>
      <c r="B2" s="89"/>
      <c r="C2" s="89"/>
      <c r="D2" s="432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 t="s">
        <v>587</v>
      </c>
      <c r="Q2" s="89"/>
      <c r="R2" s="89"/>
      <c r="S2" s="89"/>
    </row>
    <row r="3" spans="1:34" ht="12.75" customHeight="1">
      <c r="A3" s="790" t="s">
        <v>65</v>
      </c>
      <c r="B3" s="738" t="s">
        <v>588</v>
      </c>
      <c r="C3" s="921"/>
      <c r="D3" s="921"/>
      <c r="E3" s="921"/>
      <c r="F3" s="921"/>
      <c r="G3" s="739"/>
      <c r="H3" s="738" t="s">
        <v>589</v>
      </c>
      <c r="I3" s="921"/>
      <c r="J3" s="921"/>
      <c r="K3" s="921"/>
      <c r="L3" s="921"/>
      <c r="M3" s="739"/>
      <c r="N3" s="738" t="s">
        <v>590</v>
      </c>
      <c r="O3" s="921"/>
      <c r="P3" s="921"/>
      <c r="Q3" s="921"/>
      <c r="R3" s="921"/>
      <c r="S3" s="739"/>
      <c r="T3" s="433"/>
      <c r="U3" s="925"/>
      <c r="V3" s="922"/>
      <c r="AA3" s="434"/>
    </row>
    <row r="4" spans="1:34" ht="12.75" customHeight="1">
      <c r="A4" s="919"/>
      <c r="B4" s="923" t="s">
        <v>198</v>
      </c>
      <c r="C4" s="738" t="s">
        <v>397</v>
      </c>
      <c r="D4" s="921"/>
      <c r="E4" s="921"/>
      <c r="F4" s="921"/>
      <c r="G4" s="739"/>
      <c r="H4" s="923" t="s">
        <v>198</v>
      </c>
      <c r="I4" s="738" t="s">
        <v>397</v>
      </c>
      <c r="J4" s="921"/>
      <c r="K4" s="921"/>
      <c r="L4" s="921"/>
      <c r="M4" s="739"/>
      <c r="N4" s="923" t="s">
        <v>198</v>
      </c>
      <c r="O4" s="738" t="s">
        <v>397</v>
      </c>
      <c r="P4" s="921"/>
      <c r="Q4" s="921"/>
      <c r="R4" s="921"/>
      <c r="S4" s="739"/>
      <c r="T4" s="433"/>
      <c r="U4" s="925"/>
      <c r="V4" s="922"/>
      <c r="AA4" s="434"/>
    </row>
    <row r="5" spans="1:34" ht="27" customHeight="1">
      <c r="A5" s="920"/>
      <c r="B5" s="924"/>
      <c r="C5" s="435" t="s">
        <v>591</v>
      </c>
      <c r="D5" s="435" t="s">
        <v>592</v>
      </c>
      <c r="E5" s="435" t="s">
        <v>593</v>
      </c>
      <c r="F5" s="435" t="s">
        <v>594</v>
      </c>
      <c r="G5" s="435" t="s">
        <v>595</v>
      </c>
      <c r="H5" s="924"/>
      <c r="I5" s="435" t="s">
        <v>591</v>
      </c>
      <c r="J5" s="435" t="s">
        <v>592</v>
      </c>
      <c r="K5" s="435" t="s">
        <v>593</v>
      </c>
      <c r="L5" s="435" t="s">
        <v>594</v>
      </c>
      <c r="M5" s="435" t="s">
        <v>595</v>
      </c>
      <c r="N5" s="924"/>
      <c r="O5" s="435" t="s">
        <v>591</v>
      </c>
      <c r="P5" s="435" t="s">
        <v>592</v>
      </c>
      <c r="Q5" s="435" t="s">
        <v>593</v>
      </c>
      <c r="R5" s="435" t="s">
        <v>594</v>
      </c>
      <c r="S5" s="435" t="s">
        <v>595</v>
      </c>
      <c r="T5" s="433"/>
      <c r="U5" s="925"/>
      <c r="V5" s="922"/>
      <c r="AA5" s="434"/>
    </row>
    <row r="6" spans="1:34" ht="15.75" customHeight="1">
      <c r="A6" s="45" t="s">
        <v>498</v>
      </c>
      <c r="B6" s="436">
        <f>SUM( C6:G6)</f>
        <v>87095</v>
      </c>
      <c r="C6" s="437">
        <v>392</v>
      </c>
      <c r="D6" s="437">
        <v>3483</v>
      </c>
      <c r="E6" s="437">
        <v>2221</v>
      </c>
      <c r="F6" s="437">
        <v>38173</v>
      </c>
      <c r="G6" s="437">
        <v>42826</v>
      </c>
      <c r="H6" s="426">
        <f t="shared" ref="H6:H20" si="0">SUM( I6:M6)</f>
        <v>114570</v>
      </c>
      <c r="I6" s="438">
        <v>472</v>
      </c>
      <c r="J6" s="438">
        <v>4800</v>
      </c>
      <c r="K6" s="438">
        <v>3096</v>
      </c>
      <c r="L6" s="438">
        <v>50509</v>
      </c>
      <c r="M6" s="438">
        <v>55693</v>
      </c>
      <c r="N6" s="439">
        <f>H6/B6*100</f>
        <v>131.54601297433837</v>
      </c>
      <c r="O6" s="439">
        <f>I6/C6*100</f>
        <v>120.40816326530613</v>
      </c>
      <c r="P6" s="439">
        <f t="shared" ref="P6:S21" si="1">J6/D6*100</f>
        <v>137.81223083548667</v>
      </c>
      <c r="Q6" s="439">
        <f t="shared" si="1"/>
        <v>139.39666816749212</v>
      </c>
      <c r="R6" s="439">
        <f t="shared" si="1"/>
        <v>132.31603489377309</v>
      </c>
      <c r="S6" s="439">
        <f t="shared" si="1"/>
        <v>130.04483257834025</v>
      </c>
      <c r="T6" s="440"/>
      <c r="U6" s="441"/>
      <c r="V6" s="442"/>
      <c r="W6" s="442"/>
      <c r="X6" s="442"/>
      <c r="Y6" s="442"/>
      <c r="AA6" s="441"/>
    </row>
    <row r="7" spans="1:34" ht="15.75" customHeight="1">
      <c r="A7" s="49" t="s">
        <v>499</v>
      </c>
      <c r="B7" s="436">
        <f>SUM( C7:G7)</f>
        <v>133338</v>
      </c>
      <c r="C7" s="443">
        <v>1188</v>
      </c>
      <c r="D7" s="443">
        <v>6434</v>
      </c>
      <c r="E7" s="443">
        <v>2600</v>
      </c>
      <c r="F7" s="443">
        <v>61976</v>
      </c>
      <c r="G7" s="443">
        <v>61140</v>
      </c>
      <c r="H7" s="426">
        <f>SUM( I7:M7)</f>
        <v>164745</v>
      </c>
      <c r="I7" s="438">
        <v>1320</v>
      </c>
      <c r="J7" s="438">
        <v>8082</v>
      </c>
      <c r="K7" s="438">
        <v>3457</v>
      </c>
      <c r="L7" s="438">
        <v>76169</v>
      </c>
      <c r="M7" s="438">
        <v>75717</v>
      </c>
      <c r="N7" s="439">
        <f t="shared" ref="N7:O21" si="2">H7/B7*100</f>
        <v>123.55442559510416</v>
      </c>
      <c r="O7" s="439">
        <f t="shared" si="2"/>
        <v>111.11111111111111</v>
      </c>
      <c r="P7" s="439">
        <f t="shared" si="1"/>
        <v>125.6139260180292</v>
      </c>
      <c r="Q7" s="439">
        <f t="shared" si="1"/>
        <v>132.96153846153845</v>
      </c>
      <c r="R7" s="439">
        <f t="shared" si="1"/>
        <v>122.90080030979733</v>
      </c>
      <c r="S7" s="439">
        <f t="shared" si="1"/>
        <v>123.84200196270854</v>
      </c>
      <c r="T7" s="440"/>
      <c r="U7" s="441"/>
      <c r="V7" s="442"/>
      <c r="W7" s="442"/>
      <c r="X7" s="442"/>
      <c r="Y7" s="442"/>
      <c r="AA7" s="441"/>
    </row>
    <row r="8" spans="1:34" ht="15.75" customHeight="1">
      <c r="A8" s="49" t="s">
        <v>500</v>
      </c>
      <c r="B8" s="436">
        <f t="shared" ref="B8:B20" si="3">SUM( C8:G8)</f>
        <v>126610</v>
      </c>
      <c r="C8" s="444">
        <v>310</v>
      </c>
      <c r="D8" s="444">
        <v>4242</v>
      </c>
      <c r="E8" s="444">
        <v>1722</v>
      </c>
      <c r="F8" s="444">
        <v>60603</v>
      </c>
      <c r="G8" s="444">
        <v>59733</v>
      </c>
      <c r="H8" s="426">
        <f t="shared" si="0"/>
        <v>150235</v>
      </c>
      <c r="I8" s="438">
        <v>356</v>
      </c>
      <c r="J8" s="438">
        <v>5281</v>
      </c>
      <c r="K8" s="438">
        <v>2188</v>
      </c>
      <c r="L8" s="438">
        <v>71391</v>
      </c>
      <c r="M8" s="438">
        <v>71019</v>
      </c>
      <c r="N8" s="439">
        <f t="shared" si="2"/>
        <v>118.65966353368613</v>
      </c>
      <c r="O8" s="439">
        <f t="shared" si="2"/>
        <v>114.83870967741936</v>
      </c>
      <c r="P8" s="439">
        <f t="shared" si="1"/>
        <v>124.4931636020745</v>
      </c>
      <c r="Q8" s="439">
        <f t="shared" si="1"/>
        <v>127.06155632984901</v>
      </c>
      <c r="R8" s="439">
        <f t="shared" si="1"/>
        <v>117.80109895549727</v>
      </c>
      <c r="S8" s="439">
        <f t="shared" si="1"/>
        <v>118.89407864999247</v>
      </c>
      <c r="T8" s="440"/>
      <c r="U8" s="441"/>
      <c r="V8" s="442"/>
      <c r="W8" s="442"/>
      <c r="X8" s="442"/>
      <c r="Y8" s="442"/>
      <c r="AA8" s="441"/>
    </row>
    <row r="9" spans="1:34" ht="15.75" customHeight="1">
      <c r="A9" s="49" t="s">
        <v>47</v>
      </c>
      <c r="B9" s="436">
        <f t="shared" si="3"/>
        <v>74325</v>
      </c>
      <c r="C9" s="445">
        <v>499</v>
      </c>
      <c r="D9" s="445">
        <v>4129</v>
      </c>
      <c r="E9" s="445">
        <v>1463</v>
      </c>
      <c r="F9" s="445">
        <v>34978</v>
      </c>
      <c r="G9" s="445">
        <v>33256</v>
      </c>
      <c r="H9" s="426">
        <f t="shared" si="0"/>
        <v>93126</v>
      </c>
      <c r="I9" s="438">
        <v>530</v>
      </c>
      <c r="J9" s="438">
        <v>5414</v>
      </c>
      <c r="K9" s="438">
        <v>1977</v>
      </c>
      <c r="L9" s="438">
        <v>43518</v>
      </c>
      <c r="M9" s="438">
        <v>41687</v>
      </c>
      <c r="N9" s="439">
        <f t="shared" si="2"/>
        <v>125.29566094853683</v>
      </c>
      <c r="O9" s="439">
        <f t="shared" si="2"/>
        <v>106.21242484969939</v>
      </c>
      <c r="P9" s="439">
        <f t="shared" si="1"/>
        <v>131.12133688544444</v>
      </c>
      <c r="Q9" s="439">
        <f t="shared" si="1"/>
        <v>135.13328776486671</v>
      </c>
      <c r="R9" s="439">
        <f t="shared" si="1"/>
        <v>124.41534678941049</v>
      </c>
      <c r="S9" s="439">
        <f t="shared" si="1"/>
        <v>125.35181621361559</v>
      </c>
      <c r="T9" s="440"/>
      <c r="U9" s="441"/>
      <c r="V9" s="442"/>
      <c r="W9" s="442"/>
      <c r="X9" s="442"/>
      <c r="Y9" s="442"/>
      <c r="AA9" s="441"/>
    </row>
    <row r="10" spans="1:34" ht="15.75" customHeight="1">
      <c r="A10" s="49" t="s">
        <v>501</v>
      </c>
      <c r="B10" s="436">
        <f t="shared" si="3"/>
        <v>91387</v>
      </c>
      <c r="C10" s="446">
        <v>144</v>
      </c>
      <c r="D10" s="446">
        <v>3225</v>
      </c>
      <c r="E10" s="446">
        <v>2193</v>
      </c>
      <c r="F10" s="446">
        <v>46508</v>
      </c>
      <c r="G10" s="446">
        <v>39317</v>
      </c>
      <c r="H10" s="426">
        <f t="shared" si="0"/>
        <v>107443</v>
      </c>
      <c r="I10" s="438">
        <v>133</v>
      </c>
      <c r="J10" s="438">
        <v>3841</v>
      </c>
      <c r="K10" s="438">
        <v>2517</v>
      </c>
      <c r="L10" s="438">
        <v>55303</v>
      </c>
      <c r="M10" s="438">
        <v>45649</v>
      </c>
      <c r="N10" s="439">
        <f t="shared" si="2"/>
        <v>117.56923851313643</v>
      </c>
      <c r="O10" s="439">
        <f t="shared" si="2"/>
        <v>92.361111111111114</v>
      </c>
      <c r="P10" s="439">
        <f t="shared" si="1"/>
        <v>119.10077519379844</v>
      </c>
      <c r="Q10" s="439">
        <f t="shared" si="1"/>
        <v>114.77428180574556</v>
      </c>
      <c r="R10" s="439">
        <f t="shared" si="1"/>
        <v>118.91072503655285</v>
      </c>
      <c r="S10" s="439">
        <f t="shared" si="1"/>
        <v>116.10499275122721</v>
      </c>
      <c r="T10" s="440"/>
      <c r="U10" s="441"/>
      <c r="V10" s="442"/>
      <c r="W10" s="442"/>
      <c r="X10" s="442"/>
      <c r="Y10" s="442"/>
      <c r="AA10" s="441"/>
    </row>
    <row r="11" spans="1:34" ht="15.75" customHeight="1">
      <c r="A11" s="49" t="s">
        <v>502</v>
      </c>
      <c r="B11" s="436">
        <f t="shared" si="3"/>
        <v>116952</v>
      </c>
      <c r="C11" s="447">
        <v>1538</v>
      </c>
      <c r="D11" s="447">
        <v>5893</v>
      </c>
      <c r="E11" s="447">
        <v>1912</v>
      </c>
      <c r="F11" s="447">
        <v>59538</v>
      </c>
      <c r="G11" s="447">
        <v>48071</v>
      </c>
      <c r="H11" s="426">
        <f t="shared" si="0"/>
        <v>132620</v>
      </c>
      <c r="I11" s="438">
        <v>1721</v>
      </c>
      <c r="J11" s="438">
        <v>6918</v>
      </c>
      <c r="K11" s="438">
        <v>2112</v>
      </c>
      <c r="L11" s="438">
        <v>66854</v>
      </c>
      <c r="M11" s="438">
        <v>55015</v>
      </c>
      <c r="N11" s="439">
        <f t="shared" si="2"/>
        <v>113.39694917573023</v>
      </c>
      <c r="O11" s="439">
        <f t="shared" si="2"/>
        <v>111.89856957087126</v>
      </c>
      <c r="P11" s="439">
        <f t="shared" si="1"/>
        <v>117.39351773290345</v>
      </c>
      <c r="Q11" s="439">
        <f t="shared" si="1"/>
        <v>110.46025104602511</v>
      </c>
      <c r="R11" s="439">
        <f t="shared" si="1"/>
        <v>112.28795055258827</v>
      </c>
      <c r="S11" s="439">
        <f t="shared" si="1"/>
        <v>114.44529966091824</v>
      </c>
      <c r="T11" s="440"/>
      <c r="U11" s="441"/>
      <c r="V11" s="442"/>
      <c r="W11" s="442"/>
      <c r="X11" s="442"/>
      <c r="Y11" s="442"/>
      <c r="AA11" s="441"/>
    </row>
    <row r="12" spans="1:34" ht="15.75" customHeight="1">
      <c r="A12" s="49" t="s">
        <v>503</v>
      </c>
      <c r="B12" s="436">
        <f t="shared" si="3"/>
        <v>163630</v>
      </c>
      <c r="C12" s="448">
        <v>1341</v>
      </c>
      <c r="D12" s="448">
        <v>4389</v>
      </c>
      <c r="E12" s="448">
        <v>2262</v>
      </c>
      <c r="F12" s="448">
        <v>85579</v>
      </c>
      <c r="G12" s="448">
        <v>70059</v>
      </c>
      <c r="H12" s="426">
        <f t="shared" si="0"/>
        <v>187999</v>
      </c>
      <c r="I12" s="438">
        <v>1505</v>
      </c>
      <c r="J12" s="438">
        <v>4825</v>
      </c>
      <c r="K12" s="438">
        <v>2731</v>
      </c>
      <c r="L12" s="438">
        <v>98197</v>
      </c>
      <c r="M12" s="438">
        <v>80741</v>
      </c>
      <c r="N12" s="439">
        <f t="shared" si="2"/>
        <v>114.89274582900447</v>
      </c>
      <c r="O12" s="439">
        <f t="shared" si="2"/>
        <v>112.2296793437733</v>
      </c>
      <c r="P12" s="439">
        <f t="shared" si="1"/>
        <v>109.93392572339941</v>
      </c>
      <c r="Q12" s="439">
        <f t="shared" si="1"/>
        <v>120.7338638373121</v>
      </c>
      <c r="R12" s="439">
        <f t="shared" si="1"/>
        <v>114.74427137498687</v>
      </c>
      <c r="S12" s="439">
        <f t="shared" si="1"/>
        <v>115.24714883169899</v>
      </c>
      <c r="T12" s="440"/>
      <c r="U12" s="441"/>
      <c r="V12" s="442"/>
      <c r="W12" s="442"/>
      <c r="X12" s="442"/>
      <c r="Y12" s="442"/>
      <c r="AA12" s="441"/>
    </row>
    <row r="13" spans="1:34" ht="15.75" customHeight="1">
      <c r="A13" s="49" t="s">
        <v>504</v>
      </c>
      <c r="B13" s="436">
        <f t="shared" si="3"/>
        <v>149371</v>
      </c>
      <c r="C13" s="449">
        <v>7624</v>
      </c>
      <c r="D13" s="449">
        <v>3965</v>
      </c>
      <c r="E13" s="449">
        <v>788</v>
      </c>
      <c r="F13" s="449">
        <v>62920</v>
      </c>
      <c r="G13" s="449">
        <v>74074</v>
      </c>
      <c r="H13" s="426">
        <f t="shared" si="0"/>
        <v>177263</v>
      </c>
      <c r="I13" s="438">
        <v>8665</v>
      </c>
      <c r="J13" s="438">
        <v>4931</v>
      </c>
      <c r="K13" s="438">
        <v>1006</v>
      </c>
      <c r="L13" s="438">
        <v>73950</v>
      </c>
      <c r="M13" s="438">
        <v>88711</v>
      </c>
      <c r="N13" s="439">
        <f t="shared" si="2"/>
        <v>118.67296864853284</v>
      </c>
      <c r="O13" s="439">
        <f t="shared" si="2"/>
        <v>113.65424973767051</v>
      </c>
      <c r="P13" s="439">
        <f t="shared" si="1"/>
        <v>124.36317780580075</v>
      </c>
      <c r="Q13" s="439">
        <f t="shared" si="1"/>
        <v>127.66497461928934</v>
      </c>
      <c r="R13" s="439">
        <f t="shared" si="1"/>
        <v>117.53019707565161</v>
      </c>
      <c r="S13" s="439">
        <f t="shared" si="1"/>
        <v>119.75996975996976</v>
      </c>
      <c r="T13" s="440"/>
      <c r="U13" s="441"/>
      <c r="V13" s="442"/>
      <c r="W13" s="442"/>
      <c r="X13" s="442"/>
      <c r="Y13" s="442"/>
      <c r="AA13" s="441"/>
    </row>
    <row r="14" spans="1:34" ht="15.75" customHeight="1">
      <c r="A14" s="49" t="s">
        <v>505</v>
      </c>
      <c r="B14" s="436">
        <f t="shared" si="3"/>
        <v>132997</v>
      </c>
      <c r="C14" s="450">
        <v>4071</v>
      </c>
      <c r="D14" s="450">
        <v>5523</v>
      </c>
      <c r="E14" s="450">
        <v>1146</v>
      </c>
      <c r="F14" s="450">
        <v>62605</v>
      </c>
      <c r="G14" s="450">
        <v>59652</v>
      </c>
      <c r="H14" s="426">
        <f t="shared" si="0"/>
        <v>161866</v>
      </c>
      <c r="I14" s="438">
        <v>4454</v>
      </c>
      <c r="J14" s="438">
        <v>7015</v>
      </c>
      <c r="K14" s="438">
        <v>1539</v>
      </c>
      <c r="L14" s="438">
        <v>75719</v>
      </c>
      <c r="M14" s="438">
        <v>73139</v>
      </c>
      <c r="N14" s="439">
        <f t="shared" si="2"/>
        <v>121.70650465799982</v>
      </c>
      <c r="O14" s="439">
        <f t="shared" si="2"/>
        <v>109.40800786047653</v>
      </c>
      <c r="P14" s="439">
        <f t="shared" si="1"/>
        <v>127.01430382038748</v>
      </c>
      <c r="Q14" s="439">
        <f t="shared" si="1"/>
        <v>134.29319371727749</v>
      </c>
      <c r="R14" s="439">
        <f t="shared" si="1"/>
        <v>120.9472086894018</v>
      </c>
      <c r="S14" s="439">
        <f t="shared" si="1"/>
        <v>122.60946824917858</v>
      </c>
      <c r="T14" s="440"/>
      <c r="U14" s="441"/>
      <c r="V14" s="442"/>
      <c r="W14" s="442"/>
      <c r="X14" s="442"/>
      <c r="Y14" s="442"/>
      <c r="AA14" s="441"/>
    </row>
    <row r="15" spans="1:34" ht="15.75" customHeight="1">
      <c r="A15" s="49" t="s">
        <v>506</v>
      </c>
      <c r="B15" s="436">
        <f t="shared" si="3"/>
        <v>97392</v>
      </c>
      <c r="C15" s="451">
        <v>495</v>
      </c>
      <c r="D15" s="451">
        <v>5823</v>
      </c>
      <c r="E15" s="451">
        <v>2126</v>
      </c>
      <c r="F15" s="451">
        <v>43523</v>
      </c>
      <c r="G15" s="451">
        <v>45425</v>
      </c>
      <c r="H15" s="426">
        <f t="shared" si="0"/>
        <v>116279</v>
      </c>
      <c r="I15" s="438">
        <v>547</v>
      </c>
      <c r="J15" s="438">
        <v>6823</v>
      </c>
      <c r="K15" s="438">
        <v>2678</v>
      </c>
      <c r="L15" s="438">
        <v>51389</v>
      </c>
      <c r="M15" s="438">
        <v>54842</v>
      </c>
      <c r="N15" s="439">
        <f t="shared" si="2"/>
        <v>119.39276326597667</v>
      </c>
      <c r="O15" s="439">
        <f t="shared" si="2"/>
        <v>110.50505050505051</v>
      </c>
      <c r="P15" s="439">
        <f t="shared" si="1"/>
        <v>117.17327837884253</v>
      </c>
      <c r="Q15" s="439">
        <f t="shared" si="1"/>
        <v>125.96425211665098</v>
      </c>
      <c r="R15" s="439">
        <f t="shared" si="1"/>
        <v>118.07320267444798</v>
      </c>
      <c r="S15" s="439">
        <f t="shared" si="1"/>
        <v>120.73087506879472</v>
      </c>
      <c r="T15" s="440"/>
      <c r="U15" s="452"/>
      <c r="V15" s="453" t="s">
        <v>591</v>
      </c>
      <c r="W15" s="453" t="s">
        <v>592</v>
      </c>
      <c r="X15" s="453" t="s">
        <v>593</v>
      </c>
      <c r="Y15" s="453" t="s">
        <v>594</v>
      </c>
      <c r="Z15" s="453" t="s">
        <v>595</v>
      </c>
      <c r="AA15" s="452" t="s">
        <v>596</v>
      </c>
      <c r="AB15" s="89"/>
      <c r="AC15" s="89" t="s">
        <v>594</v>
      </c>
      <c r="AD15" s="89" t="s">
        <v>595</v>
      </c>
      <c r="AE15" s="89" t="s">
        <v>596</v>
      </c>
      <c r="AF15" s="89"/>
      <c r="AG15" s="89"/>
      <c r="AH15" s="89"/>
    </row>
    <row r="16" spans="1:34" ht="15.75" customHeight="1">
      <c r="A16" s="49" t="s">
        <v>507</v>
      </c>
      <c r="B16" s="436">
        <f t="shared" si="3"/>
        <v>72595</v>
      </c>
      <c r="C16" s="454">
        <v>3443</v>
      </c>
      <c r="D16" s="454">
        <v>3278</v>
      </c>
      <c r="E16" s="454">
        <v>902</v>
      </c>
      <c r="F16" s="454">
        <v>25076</v>
      </c>
      <c r="G16" s="454">
        <v>39896</v>
      </c>
      <c r="H16" s="426">
        <f t="shared" si="0"/>
        <v>99358</v>
      </c>
      <c r="I16" s="438">
        <v>4064</v>
      </c>
      <c r="J16" s="438">
        <v>4223</v>
      </c>
      <c r="K16" s="438">
        <v>1265</v>
      </c>
      <c r="L16" s="438">
        <v>34452</v>
      </c>
      <c r="M16" s="438">
        <v>55354</v>
      </c>
      <c r="N16" s="439">
        <f t="shared" si="2"/>
        <v>136.86617535642952</v>
      </c>
      <c r="O16" s="439">
        <f t="shared" si="2"/>
        <v>118.03659599186756</v>
      </c>
      <c r="P16" s="439">
        <f t="shared" si="1"/>
        <v>128.82855399633922</v>
      </c>
      <c r="Q16" s="439">
        <f t="shared" si="1"/>
        <v>140.2439024390244</v>
      </c>
      <c r="R16" s="439">
        <f t="shared" si="1"/>
        <v>137.39033338650501</v>
      </c>
      <c r="S16" s="439">
        <f t="shared" si="1"/>
        <v>138.74573892119511</v>
      </c>
      <c r="T16" s="440"/>
      <c r="U16" s="452">
        <v>2009</v>
      </c>
      <c r="V16" s="264">
        <v>20.655999999999999</v>
      </c>
      <c r="W16" s="264">
        <v>81.977999999999994</v>
      </c>
      <c r="X16" s="264">
        <v>33.746000000000002</v>
      </c>
      <c r="Y16" s="264">
        <v>973.77700000000004</v>
      </c>
      <c r="Z16" s="264">
        <v>1036.903</v>
      </c>
      <c r="AA16" s="455">
        <v>2147.06</v>
      </c>
      <c r="AB16" s="89">
        <v>2009</v>
      </c>
      <c r="AC16" s="264">
        <v>973.77700000000004</v>
      </c>
      <c r="AD16" s="264">
        <v>1036.903</v>
      </c>
      <c r="AE16" s="264">
        <v>2147.06</v>
      </c>
      <c r="AF16" s="89"/>
      <c r="AG16" s="89"/>
      <c r="AH16" s="89"/>
    </row>
    <row r="17" spans="1:34" ht="15.75" customHeight="1">
      <c r="A17" s="49" t="s">
        <v>508</v>
      </c>
      <c r="B17" s="436">
        <f t="shared" si="3"/>
        <v>88208</v>
      </c>
      <c r="C17" s="456">
        <v>940</v>
      </c>
      <c r="D17" s="456">
        <v>3733</v>
      </c>
      <c r="E17" s="456">
        <v>1063</v>
      </c>
      <c r="F17" s="456">
        <v>37746</v>
      </c>
      <c r="G17" s="456">
        <v>44726</v>
      </c>
      <c r="H17" s="426">
        <f t="shared" si="0"/>
        <v>110306</v>
      </c>
      <c r="I17" s="438">
        <v>1025</v>
      </c>
      <c r="J17" s="438">
        <v>4644</v>
      </c>
      <c r="K17" s="438">
        <v>1470</v>
      </c>
      <c r="L17" s="438">
        <v>45591</v>
      </c>
      <c r="M17" s="438">
        <v>57576</v>
      </c>
      <c r="N17" s="439">
        <f t="shared" si="2"/>
        <v>125.05214946490115</v>
      </c>
      <c r="O17" s="439">
        <f t="shared" si="2"/>
        <v>109.04255319148936</v>
      </c>
      <c r="P17" s="439">
        <f t="shared" si="1"/>
        <v>124.40396463969998</v>
      </c>
      <c r="Q17" s="439">
        <f t="shared" si="1"/>
        <v>138.28786453433679</v>
      </c>
      <c r="R17" s="439">
        <f t="shared" si="1"/>
        <v>120.78365919567638</v>
      </c>
      <c r="S17" s="439">
        <f t="shared" si="1"/>
        <v>128.73049233108262</v>
      </c>
      <c r="T17" s="440"/>
      <c r="U17" s="452">
        <v>2010</v>
      </c>
      <c r="V17" s="457">
        <v>18.86</v>
      </c>
      <c r="W17" s="457"/>
      <c r="X17" s="457">
        <v>18.584</v>
      </c>
      <c r="Y17" s="457">
        <v>529.71500000000003</v>
      </c>
      <c r="Z17" s="457">
        <v>493.05900000000003</v>
      </c>
      <c r="AA17" s="455">
        <v>1111.509</v>
      </c>
      <c r="AB17" s="89">
        <v>2010</v>
      </c>
      <c r="AC17" s="264">
        <v>529.71500000000003</v>
      </c>
      <c r="AD17" s="264">
        <v>493.05900000000003</v>
      </c>
      <c r="AE17" s="264">
        <v>1111.509</v>
      </c>
      <c r="AF17" s="89"/>
      <c r="AG17" s="89"/>
      <c r="AH17" s="89"/>
    </row>
    <row r="18" spans="1:34" ht="15.75" customHeight="1">
      <c r="A18" s="49" t="s">
        <v>38</v>
      </c>
      <c r="B18" s="436">
        <f t="shared" si="3"/>
        <v>304765</v>
      </c>
      <c r="C18" s="458">
        <v>1262</v>
      </c>
      <c r="D18" s="458">
        <v>12561</v>
      </c>
      <c r="E18" s="458">
        <v>8045</v>
      </c>
      <c r="F18" s="458">
        <v>144595</v>
      </c>
      <c r="G18" s="458">
        <v>138302</v>
      </c>
      <c r="H18" s="426">
        <f t="shared" si="0"/>
        <v>368134</v>
      </c>
      <c r="I18" s="459">
        <v>1381</v>
      </c>
      <c r="J18" s="459">
        <v>15338</v>
      </c>
      <c r="K18" s="459">
        <v>10327</v>
      </c>
      <c r="L18" s="459">
        <v>172077</v>
      </c>
      <c r="M18" s="459">
        <v>169011</v>
      </c>
      <c r="N18" s="439">
        <f t="shared" si="2"/>
        <v>120.79274194871459</v>
      </c>
      <c r="O18" s="439">
        <f t="shared" si="2"/>
        <v>109.42947702060222</v>
      </c>
      <c r="P18" s="439">
        <f t="shared" si="1"/>
        <v>122.1081124114322</v>
      </c>
      <c r="Q18" s="439">
        <f t="shared" si="1"/>
        <v>128.36544437538845</v>
      </c>
      <c r="R18" s="439">
        <f t="shared" si="1"/>
        <v>119.00618970227185</v>
      </c>
      <c r="S18" s="439">
        <f t="shared" si="1"/>
        <v>122.20430651762086</v>
      </c>
      <c r="T18" s="440"/>
      <c r="U18" s="452">
        <v>2011</v>
      </c>
      <c r="V18" s="460">
        <v>19.666</v>
      </c>
      <c r="W18" s="460">
        <v>59.692</v>
      </c>
      <c r="X18" s="460">
        <v>21.029</v>
      </c>
      <c r="Y18" s="460">
        <v>623.49099999999999</v>
      </c>
      <c r="Z18" s="460">
        <v>624.80700000000002</v>
      </c>
      <c r="AA18" s="455">
        <v>1348.6849999999999</v>
      </c>
      <c r="AB18" s="89">
        <v>2011</v>
      </c>
      <c r="AC18" s="264">
        <v>623.49099999999999</v>
      </c>
      <c r="AD18" s="264">
        <v>624.80700000000002</v>
      </c>
      <c r="AE18" s="264">
        <v>1348.6849999999999</v>
      </c>
      <c r="AF18" s="89"/>
      <c r="AG18" s="89"/>
      <c r="AH18" s="89"/>
    </row>
    <row r="19" spans="1:34" ht="15.75" customHeight="1">
      <c r="A19" s="49" t="s">
        <v>39</v>
      </c>
      <c r="B19" s="436">
        <f t="shared" si="3"/>
        <v>207563</v>
      </c>
      <c r="C19" s="437">
        <v>1012</v>
      </c>
      <c r="D19" s="437">
        <v>10233</v>
      </c>
      <c r="E19" s="437">
        <v>3423</v>
      </c>
      <c r="F19" s="437">
        <v>93002</v>
      </c>
      <c r="G19" s="437">
        <v>99893</v>
      </c>
      <c r="H19" s="426">
        <f t="shared" si="0"/>
        <v>261110</v>
      </c>
      <c r="I19" s="438">
        <v>1122</v>
      </c>
      <c r="J19" s="438">
        <v>12904</v>
      </c>
      <c r="K19" s="438">
        <v>4781</v>
      </c>
      <c r="L19" s="438">
        <v>116205</v>
      </c>
      <c r="M19" s="438">
        <v>126098</v>
      </c>
      <c r="N19" s="439">
        <f t="shared" si="2"/>
        <v>125.79795050177536</v>
      </c>
      <c r="O19" s="439">
        <f>I19/C19*100</f>
        <v>110.86956521739131</v>
      </c>
      <c r="P19" s="439">
        <f t="shared" si="1"/>
        <v>126.10182742108864</v>
      </c>
      <c r="Q19" s="439">
        <f t="shared" si="1"/>
        <v>139.67280163599182</v>
      </c>
      <c r="R19" s="439">
        <f t="shared" si="1"/>
        <v>124.94892582955205</v>
      </c>
      <c r="S19" s="439">
        <f t="shared" si="1"/>
        <v>126.23306938424115</v>
      </c>
      <c r="T19" s="440"/>
      <c r="U19" s="452">
        <v>2012</v>
      </c>
      <c r="V19" s="264">
        <v>22.978000000000002</v>
      </c>
      <c r="W19" s="264">
        <v>71.978999999999999</v>
      </c>
      <c r="X19" s="264">
        <v>27.574000000000002</v>
      </c>
      <c r="Y19" s="264">
        <v>775.79600000000005</v>
      </c>
      <c r="Z19" s="264">
        <v>773.61900000000003</v>
      </c>
      <c r="AA19" s="455">
        <v>1671.9459999999999</v>
      </c>
      <c r="AB19" s="89">
        <v>2012</v>
      </c>
      <c r="AC19" s="264">
        <v>775.79600000000005</v>
      </c>
      <c r="AD19" s="264">
        <v>773.61900000000003</v>
      </c>
      <c r="AE19" s="264">
        <v>1671.9459999999999</v>
      </c>
      <c r="AF19" s="89"/>
      <c r="AG19" s="89"/>
      <c r="AH19" s="89"/>
    </row>
    <row r="20" spans="1:34" ht="15.75" customHeight="1">
      <c r="A20" s="49" t="s">
        <v>585</v>
      </c>
      <c r="B20" s="436">
        <f t="shared" si="3"/>
        <v>150033</v>
      </c>
      <c r="C20" s="461">
        <v>640</v>
      </c>
      <c r="D20" s="461">
        <v>8072</v>
      </c>
      <c r="E20" s="461">
        <v>3730</v>
      </c>
      <c r="F20" s="461">
        <v>65519</v>
      </c>
      <c r="G20" s="461">
        <v>72072</v>
      </c>
      <c r="H20" s="426">
        <f t="shared" si="0"/>
        <v>190685</v>
      </c>
      <c r="I20" s="438">
        <v>735</v>
      </c>
      <c r="J20" s="438">
        <v>10106</v>
      </c>
      <c r="K20" s="438">
        <v>4782</v>
      </c>
      <c r="L20" s="438">
        <v>83524</v>
      </c>
      <c r="M20" s="438">
        <v>91538</v>
      </c>
      <c r="N20" s="439">
        <f t="shared" si="2"/>
        <v>127.09537235141602</v>
      </c>
      <c r="O20" s="439">
        <f t="shared" si="2"/>
        <v>114.84375</v>
      </c>
      <c r="P20" s="439">
        <f t="shared" si="1"/>
        <v>125.1982160555005</v>
      </c>
      <c r="Q20" s="439">
        <f t="shared" si="1"/>
        <v>128.20375335120644</v>
      </c>
      <c r="R20" s="439">
        <f t="shared" si="1"/>
        <v>127.48057815290221</v>
      </c>
      <c r="S20" s="439">
        <f t="shared" si="1"/>
        <v>127.00910200910201</v>
      </c>
      <c r="T20" s="440"/>
      <c r="U20" s="452">
        <v>2013</v>
      </c>
      <c r="V20" s="462">
        <v>24.8</v>
      </c>
      <c r="W20" s="462">
        <v>85</v>
      </c>
      <c r="X20" s="462">
        <v>35.6</v>
      </c>
      <c r="Y20" s="143"/>
      <c r="Z20" s="89"/>
      <c r="AA20" s="452"/>
      <c r="AB20" s="89">
        <v>2013</v>
      </c>
      <c r="AC20" s="89">
        <v>922.3</v>
      </c>
      <c r="AD20" s="89">
        <v>928.4</v>
      </c>
      <c r="AE20" s="264">
        <v>1996.3</v>
      </c>
      <c r="AF20" s="89"/>
      <c r="AG20" s="89"/>
      <c r="AH20" s="89"/>
    </row>
    <row r="21" spans="1:34" ht="15.75" customHeight="1">
      <c r="A21" s="463" t="s">
        <v>93</v>
      </c>
      <c r="B21" s="436">
        <f t="shared" ref="B21:M21" si="4">SUM( B6:B20)</f>
        <v>1996261</v>
      </c>
      <c r="C21" s="436">
        <f t="shared" si="4"/>
        <v>24899</v>
      </c>
      <c r="D21" s="436">
        <f t="shared" si="4"/>
        <v>84983</v>
      </c>
      <c r="E21" s="436">
        <f t="shared" si="4"/>
        <v>35596</v>
      </c>
      <c r="F21" s="436">
        <f t="shared" si="4"/>
        <v>922341</v>
      </c>
      <c r="G21" s="436">
        <f t="shared" si="4"/>
        <v>928442</v>
      </c>
      <c r="H21" s="426">
        <f t="shared" si="4"/>
        <v>2435739</v>
      </c>
      <c r="I21" s="426">
        <f t="shared" si="4"/>
        <v>28030</v>
      </c>
      <c r="J21" s="426">
        <f t="shared" si="4"/>
        <v>105145</v>
      </c>
      <c r="K21" s="426">
        <f t="shared" si="4"/>
        <v>45926</v>
      </c>
      <c r="L21" s="426">
        <f t="shared" si="4"/>
        <v>1114848</v>
      </c>
      <c r="M21" s="426">
        <f t="shared" si="4"/>
        <v>1141790</v>
      </c>
      <c r="N21" s="439">
        <f t="shared" si="2"/>
        <v>122.01505714934069</v>
      </c>
      <c r="O21" s="439">
        <f>I21/C21*100</f>
        <v>112.5748022008916</v>
      </c>
      <c r="P21" s="439">
        <f t="shared" si="1"/>
        <v>123.72474494898979</v>
      </c>
      <c r="Q21" s="439">
        <f t="shared" si="1"/>
        <v>129.02011461962019</v>
      </c>
      <c r="R21" s="439">
        <f t="shared" si="1"/>
        <v>120.87156485508071</v>
      </c>
      <c r="S21" s="439">
        <f t="shared" si="1"/>
        <v>122.97914140032442</v>
      </c>
      <c r="T21" s="440"/>
      <c r="U21" s="452">
        <v>2014</v>
      </c>
      <c r="V21" s="264">
        <v>28</v>
      </c>
      <c r="W21" s="264">
        <v>105.1</v>
      </c>
      <c r="X21" s="264">
        <v>45.9</v>
      </c>
      <c r="Y21" s="264"/>
      <c r="Z21" s="264"/>
      <c r="AA21" s="264"/>
      <c r="AB21" s="89">
        <v>2014</v>
      </c>
      <c r="AC21" s="89">
        <v>1114.8</v>
      </c>
      <c r="AD21" s="89">
        <v>1141.8</v>
      </c>
      <c r="AE21" s="89">
        <v>2435.6999999999998</v>
      </c>
      <c r="AF21" s="89"/>
      <c r="AG21" s="89"/>
      <c r="AH21" s="89"/>
    </row>
    <row r="22" spans="1:34"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V22" s="465"/>
      <c r="W22" s="465"/>
      <c r="X22" s="465"/>
      <c r="Y22" s="465"/>
      <c r="Z22" s="465"/>
      <c r="AA22" s="465"/>
    </row>
    <row r="23" spans="1:34">
      <c r="E23" s="466"/>
      <c r="F23" s="467"/>
      <c r="G23" s="467"/>
      <c r="H23" s="467"/>
      <c r="I23" s="467"/>
      <c r="J23" s="467"/>
      <c r="K23" s="467"/>
      <c r="L23" s="467"/>
      <c r="V23" s="465"/>
      <c r="W23" s="465"/>
      <c r="X23" s="465"/>
      <c r="Y23" s="465"/>
      <c r="Z23" s="465"/>
      <c r="AA23" s="465"/>
    </row>
    <row r="24" spans="1:34">
      <c r="V24" s="465"/>
      <c r="W24" s="465"/>
      <c r="X24" s="465"/>
      <c r="Y24" s="465"/>
      <c r="Z24" s="465"/>
      <c r="AA24" s="465"/>
    </row>
    <row r="25" spans="1:34">
      <c r="V25" s="442">
        <f>V20/1000</f>
        <v>2.4799999999999999E-2</v>
      </c>
    </row>
    <row r="26" spans="1:34" ht="18">
      <c r="F26" s="468"/>
      <c r="G26" s="469"/>
      <c r="H26" s="469"/>
      <c r="I26" s="469"/>
      <c r="J26" s="469"/>
      <c r="K26" s="469"/>
      <c r="L26" s="469"/>
      <c r="U26">
        <v>2008</v>
      </c>
      <c r="V26">
        <v>2009</v>
      </c>
      <c r="W26">
        <v>2010</v>
      </c>
      <c r="X26">
        <v>2011</v>
      </c>
      <c r="Y26">
        <v>2012</v>
      </c>
      <c r="Z26">
        <v>2013</v>
      </c>
      <c r="AA26">
        <v>2014</v>
      </c>
    </row>
    <row r="27" spans="1:34">
      <c r="T27" t="s">
        <v>597</v>
      </c>
      <c r="U27">
        <v>2040.6</v>
      </c>
      <c r="V27">
        <v>2147</v>
      </c>
      <c r="W27">
        <v>1111.5</v>
      </c>
      <c r="X27">
        <v>1348.7</v>
      </c>
      <c r="Y27">
        <v>1672</v>
      </c>
      <c r="Z27">
        <v>1996.2</v>
      </c>
      <c r="AA27">
        <v>2435.6999999999998</v>
      </c>
    </row>
  </sheetData>
  <mergeCells count="13">
    <mergeCell ref="V3:V5"/>
    <mergeCell ref="B4:B5"/>
    <mergeCell ref="C4:G4"/>
    <mergeCell ref="H4:H5"/>
    <mergeCell ref="I4:M4"/>
    <mergeCell ref="N4:N5"/>
    <mergeCell ref="O4:S4"/>
    <mergeCell ref="U3:U5"/>
    <mergeCell ref="A1:S1"/>
    <mergeCell ref="A3:A5"/>
    <mergeCell ref="B3:G3"/>
    <mergeCell ref="H3:M3"/>
    <mergeCell ref="N3:S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L8" sqref="L8"/>
    </sheetView>
  </sheetViews>
  <sheetFormatPr defaultRowHeight="10.5"/>
  <cols>
    <col min="1" max="1" width="14.42578125" style="32" customWidth="1"/>
    <col min="2" max="2" width="7.42578125" style="34" customWidth="1"/>
    <col min="3" max="4" width="7.42578125" style="32" customWidth="1"/>
    <col min="5" max="5" width="8.5703125" style="32" customWidth="1"/>
    <col min="6" max="6" width="9" style="32" customWidth="1"/>
    <col min="7" max="7" width="8.140625" style="32" customWidth="1"/>
    <col min="8" max="8" width="7.42578125" style="32" customWidth="1"/>
    <col min="9" max="9" width="8.5703125" style="32" customWidth="1"/>
    <col min="10" max="256" width="9.140625" style="32"/>
    <col min="257" max="257" width="14.42578125" style="32" customWidth="1"/>
    <col min="258" max="260" width="7.42578125" style="32" customWidth="1"/>
    <col min="261" max="261" width="8.5703125" style="32" customWidth="1"/>
    <col min="262" max="262" width="9" style="32" customWidth="1"/>
    <col min="263" max="263" width="8.140625" style="32" customWidth="1"/>
    <col min="264" max="264" width="7.42578125" style="32" customWidth="1"/>
    <col min="265" max="265" width="8.5703125" style="32" customWidth="1"/>
    <col min="266" max="512" width="9.140625" style="32"/>
    <col min="513" max="513" width="14.42578125" style="32" customWidth="1"/>
    <col min="514" max="516" width="7.42578125" style="32" customWidth="1"/>
    <col min="517" max="517" width="8.5703125" style="32" customWidth="1"/>
    <col min="518" max="518" width="9" style="32" customWidth="1"/>
    <col min="519" max="519" width="8.140625" style="32" customWidth="1"/>
    <col min="520" max="520" width="7.42578125" style="32" customWidth="1"/>
    <col min="521" max="521" width="8.5703125" style="32" customWidth="1"/>
    <col min="522" max="768" width="9.140625" style="32"/>
    <col min="769" max="769" width="14.42578125" style="32" customWidth="1"/>
    <col min="770" max="772" width="7.42578125" style="32" customWidth="1"/>
    <col min="773" max="773" width="8.5703125" style="32" customWidth="1"/>
    <col min="774" max="774" width="9" style="32" customWidth="1"/>
    <col min="775" max="775" width="8.140625" style="32" customWidth="1"/>
    <col min="776" max="776" width="7.42578125" style="32" customWidth="1"/>
    <col min="777" max="777" width="8.5703125" style="32" customWidth="1"/>
    <col min="778" max="1024" width="9.140625" style="32"/>
    <col min="1025" max="1025" width="14.42578125" style="32" customWidth="1"/>
    <col min="1026" max="1028" width="7.42578125" style="32" customWidth="1"/>
    <col min="1029" max="1029" width="8.5703125" style="32" customWidth="1"/>
    <col min="1030" max="1030" width="9" style="32" customWidth="1"/>
    <col min="1031" max="1031" width="8.140625" style="32" customWidth="1"/>
    <col min="1032" max="1032" width="7.42578125" style="32" customWidth="1"/>
    <col min="1033" max="1033" width="8.5703125" style="32" customWidth="1"/>
    <col min="1034" max="1280" width="9.140625" style="32"/>
    <col min="1281" max="1281" width="14.42578125" style="32" customWidth="1"/>
    <col min="1282" max="1284" width="7.42578125" style="32" customWidth="1"/>
    <col min="1285" max="1285" width="8.5703125" style="32" customWidth="1"/>
    <col min="1286" max="1286" width="9" style="32" customWidth="1"/>
    <col min="1287" max="1287" width="8.140625" style="32" customWidth="1"/>
    <col min="1288" max="1288" width="7.42578125" style="32" customWidth="1"/>
    <col min="1289" max="1289" width="8.5703125" style="32" customWidth="1"/>
    <col min="1290" max="1536" width="9.140625" style="32"/>
    <col min="1537" max="1537" width="14.42578125" style="32" customWidth="1"/>
    <col min="1538" max="1540" width="7.42578125" style="32" customWidth="1"/>
    <col min="1541" max="1541" width="8.5703125" style="32" customWidth="1"/>
    <col min="1542" max="1542" width="9" style="32" customWidth="1"/>
    <col min="1543" max="1543" width="8.140625" style="32" customWidth="1"/>
    <col min="1544" max="1544" width="7.42578125" style="32" customWidth="1"/>
    <col min="1545" max="1545" width="8.5703125" style="32" customWidth="1"/>
    <col min="1546" max="1792" width="9.140625" style="32"/>
    <col min="1793" max="1793" width="14.42578125" style="32" customWidth="1"/>
    <col min="1794" max="1796" width="7.42578125" style="32" customWidth="1"/>
    <col min="1797" max="1797" width="8.5703125" style="32" customWidth="1"/>
    <col min="1798" max="1798" width="9" style="32" customWidth="1"/>
    <col min="1799" max="1799" width="8.140625" style="32" customWidth="1"/>
    <col min="1800" max="1800" width="7.42578125" style="32" customWidth="1"/>
    <col min="1801" max="1801" width="8.5703125" style="32" customWidth="1"/>
    <col min="1802" max="2048" width="9.140625" style="32"/>
    <col min="2049" max="2049" width="14.42578125" style="32" customWidth="1"/>
    <col min="2050" max="2052" width="7.42578125" style="32" customWidth="1"/>
    <col min="2053" max="2053" width="8.5703125" style="32" customWidth="1"/>
    <col min="2054" max="2054" width="9" style="32" customWidth="1"/>
    <col min="2055" max="2055" width="8.140625" style="32" customWidth="1"/>
    <col min="2056" max="2056" width="7.42578125" style="32" customWidth="1"/>
    <col min="2057" max="2057" width="8.5703125" style="32" customWidth="1"/>
    <col min="2058" max="2304" width="9.140625" style="32"/>
    <col min="2305" max="2305" width="14.42578125" style="32" customWidth="1"/>
    <col min="2306" max="2308" width="7.42578125" style="32" customWidth="1"/>
    <col min="2309" max="2309" width="8.5703125" style="32" customWidth="1"/>
    <col min="2310" max="2310" width="9" style="32" customWidth="1"/>
    <col min="2311" max="2311" width="8.140625" style="32" customWidth="1"/>
    <col min="2312" max="2312" width="7.42578125" style="32" customWidth="1"/>
    <col min="2313" max="2313" width="8.5703125" style="32" customWidth="1"/>
    <col min="2314" max="2560" width="9.140625" style="32"/>
    <col min="2561" max="2561" width="14.42578125" style="32" customWidth="1"/>
    <col min="2562" max="2564" width="7.42578125" style="32" customWidth="1"/>
    <col min="2565" max="2565" width="8.5703125" style="32" customWidth="1"/>
    <col min="2566" max="2566" width="9" style="32" customWidth="1"/>
    <col min="2567" max="2567" width="8.140625" style="32" customWidth="1"/>
    <col min="2568" max="2568" width="7.42578125" style="32" customWidth="1"/>
    <col min="2569" max="2569" width="8.5703125" style="32" customWidth="1"/>
    <col min="2570" max="2816" width="9.140625" style="32"/>
    <col min="2817" max="2817" width="14.42578125" style="32" customWidth="1"/>
    <col min="2818" max="2820" width="7.42578125" style="32" customWidth="1"/>
    <col min="2821" max="2821" width="8.5703125" style="32" customWidth="1"/>
    <col min="2822" max="2822" width="9" style="32" customWidth="1"/>
    <col min="2823" max="2823" width="8.140625" style="32" customWidth="1"/>
    <col min="2824" max="2824" width="7.42578125" style="32" customWidth="1"/>
    <col min="2825" max="2825" width="8.5703125" style="32" customWidth="1"/>
    <col min="2826" max="3072" width="9.140625" style="32"/>
    <col min="3073" max="3073" width="14.42578125" style="32" customWidth="1"/>
    <col min="3074" max="3076" width="7.42578125" style="32" customWidth="1"/>
    <col min="3077" max="3077" width="8.5703125" style="32" customWidth="1"/>
    <col min="3078" max="3078" width="9" style="32" customWidth="1"/>
    <col min="3079" max="3079" width="8.140625" style="32" customWidth="1"/>
    <col min="3080" max="3080" width="7.42578125" style="32" customWidth="1"/>
    <col min="3081" max="3081" width="8.5703125" style="32" customWidth="1"/>
    <col min="3082" max="3328" width="9.140625" style="32"/>
    <col min="3329" max="3329" width="14.42578125" style="32" customWidth="1"/>
    <col min="3330" max="3332" width="7.42578125" style="32" customWidth="1"/>
    <col min="3333" max="3333" width="8.5703125" style="32" customWidth="1"/>
    <col min="3334" max="3334" width="9" style="32" customWidth="1"/>
    <col min="3335" max="3335" width="8.140625" style="32" customWidth="1"/>
    <col min="3336" max="3336" width="7.42578125" style="32" customWidth="1"/>
    <col min="3337" max="3337" width="8.5703125" style="32" customWidth="1"/>
    <col min="3338" max="3584" width="9.140625" style="32"/>
    <col min="3585" max="3585" width="14.42578125" style="32" customWidth="1"/>
    <col min="3586" max="3588" width="7.42578125" style="32" customWidth="1"/>
    <col min="3589" max="3589" width="8.5703125" style="32" customWidth="1"/>
    <col min="3590" max="3590" width="9" style="32" customWidth="1"/>
    <col min="3591" max="3591" width="8.140625" style="32" customWidth="1"/>
    <col min="3592" max="3592" width="7.42578125" style="32" customWidth="1"/>
    <col min="3593" max="3593" width="8.5703125" style="32" customWidth="1"/>
    <col min="3594" max="3840" width="9.140625" style="32"/>
    <col min="3841" max="3841" width="14.42578125" style="32" customWidth="1"/>
    <col min="3842" max="3844" width="7.42578125" style="32" customWidth="1"/>
    <col min="3845" max="3845" width="8.5703125" style="32" customWidth="1"/>
    <col min="3846" max="3846" width="9" style="32" customWidth="1"/>
    <col min="3847" max="3847" width="8.140625" style="32" customWidth="1"/>
    <col min="3848" max="3848" width="7.42578125" style="32" customWidth="1"/>
    <col min="3849" max="3849" width="8.5703125" style="32" customWidth="1"/>
    <col min="3850" max="4096" width="9.140625" style="32"/>
    <col min="4097" max="4097" width="14.42578125" style="32" customWidth="1"/>
    <col min="4098" max="4100" width="7.42578125" style="32" customWidth="1"/>
    <col min="4101" max="4101" width="8.5703125" style="32" customWidth="1"/>
    <col min="4102" max="4102" width="9" style="32" customWidth="1"/>
    <col min="4103" max="4103" width="8.140625" style="32" customWidth="1"/>
    <col min="4104" max="4104" width="7.42578125" style="32" customWidth="1"/>
    <col min="4105" max="4105" width="8.5703125" style="32" customWidth="1"/>
    <col min="4106" max="4352" width="9.140625" style="32"/>
    <col min="4353" max="4353" width="14.42578125" style="32" customWidth="1"/>
    <col min="4354" max="4356" width="7.42578125" style="32" customWidth="1"/>
    <col min="4357" max="4357" width="8.5703125" style="32" customWidth="1"/>
    <col min="4358" max="4358" width="9" style="32" customWidth="1"/>
    <col min="4359" max="4359" width="8.140625" style="32" customWidth="1"/>
    <col min="4360" max="4360" width="7.42578125" style="32" customWidth="1"/>
    <col min="4361" max="4361" width="8.5703125" style="32" customWidth="1"/>
    <col min="4362" max="4608" width="9.140625" style="32"/>
    <col min="4609" max="4609" width="14.42578125" style="32" customWidth="1"/>
    <col min="4610" max="4612" width="7.42578125" style="32" customWidth="1"/>
    <col min="4613" max="4613" width="8.5703125" style="32" customWidth="1"/>
    <col min="4614" max="4614" width="9" style="32" customWidth="1"/>
    <col min="4615" max="4615" width="8.140625" style="32" customWidth="1"/>
    <col min="4616" max="4616" width="7.42578125" style="32" customWidth="1"/>
    <col min="4617" max="4617" width="8.5703125" style="32" customWidth="1"/>
    <col min="4618" max="4864" width="9.140625" style="32"/>
    <col min="4865" max="4865" width="14.42578125" style="32" customWidth="1"/>
    <col min="4866" max="4868" width="7.42578125" style="32" customWidth="1"/>
    <col min="4869" max="4869" width="8.5703125" style="32" customWidth="1"/>
    <col min="4870" max="4870" width="9" style="32" customWidth="1"/>
    <col min="4871" max="4871" width="8.140625" style="32" customWidth="1"/>
    <col min="4872" max="4872" width="7.42578125" style="32" customWidth="1"/>
    <col min="4873" max="4873" width="8.5703125" style="32" customWidth="1"/>
    <col min="4874" max="5120" width="9.140625" style="32"/>
    <col min="5121" max="5121" width="14.42578125" style="32" customWidth="1"/>
    <col min="5122" max="5124" width="7.42578125" style="32" customWidth="1"/>
    <col min="5125" max="5125" width="8.5703125" style="32" customWidth="1"/>
    <col min="5126" max="5126" width="9" style="32" customWidth="1"/>
    <col min="5127" max="5127" width="8.140625" style="32" customWidth="1"/>
    <col min="5128" max="5128" width="7.42578125" style="32" customWidth="1"/>
    <col min="5129" max="5129" width="8.5703125" style="32" customWidth="1"/>
    <col min="5130" max="5376" width="9.140625" style="32"/>
    <col min="5377" max="5377" width="14.42578125" style="32" customWidth="1"/>
    <col min="5378" max="5380" width="7.42578125" style="32" customWidth="1"/>
    <col min="5381" max="5381" width="8.5703125" style="32" customWidth="1"/>
    <col min="5382" max="5382" width="9" style="32" customWidth="1"/>
    <col min="5383" max="5383" width="8.140625" style="32" customWidth="1"/>
    <col min="5384" max="5384" width="7.42578125" style="32" customWidth="1"/>
    <col min="5385" max="5385" width="8.5703125" style="32" customWidth="1"/>
    <col min="5386" max="5632" width="9.140625" style="32"/>
    <col min="5633" max="5633" width="14.42578125" style="32" customWidth="1"/>
    <col min="5634" max="5636" width="7.42578125" style="32" customWidth="1"/>
    <col min="5637" max="5637" width="8.5703125" style="32" customWidth="1"/>
    <col min="5638" max="5638" width="9" style="32" customWidth="1"/>
    <col min="5639" max="5639" width="8.140625" style="32" customWidth="1"/>
    <col min="5640" max="5640" width="7.42578125" style="32" customWidth="1"/>
    <col min="5641" max="5641" width="8.5703125" style="32" customWidth="1"/>
    <col min="5642" max="5888" width="9.140625" style="32"/>
    <col min="5889" max="5889" width="14.42578125" style="32" customWidth="1"/>
    <col min="5890" max="5892" width="7.42578125" style="32" customWidth="1"/>
    <col min="5893" max="5893" width="8.5703125" style="32" customWidth="1"/>
    <col min="5894" max="5894" width="9" style="32" customWidth="1"/>
    <col min="5895" max="5895" width="8.140625" style="32" customWidth="1"/>
    <col min="5896" max="5896" width="7.42578125" style="32" customWidth="1"/>
    <col min="5897" max="5897" width="8.5703125" style="32" customWidth="1"/>
    <col min="5898" max="6144" width="9.140625" style="32"/>
    <col min="6145" max="6145" width="14.42578125" style="32" customWidth="1"/>
    <col min="6146" max="6148" width="7.42578125" style="32" customWidth="1"/>
    <col min="6149" max="6149" width="8.5703125" style="32" customWidth="1"/>
    <col min="6150" max="6150" width="9" style="32" customWidth="1"/>
    <col min="6151" max="6151" width="8.140625" style="32" customWidth="1"/>
    <col min="6152" max="6152" width="7.42578125" style="32" customWidth="1"/>
    <col min="6153" max="6153" width="8.5703125" style="32" customWidth="1"/>
    <col min="6154" max="6400" width="9.140625" style="32"/>
    <col min="6401" max="6401" width="14.42578125" style="32" customWidth="1"/>
    <col min="6402" max="6404" width="7.42578125" style="32" customWidth="1"/>
    <col min="6405" max="6405" width="8.5703125" style="32" customWidth="1"/>
    <col min="6406" max="6406" width="9" style="32" customWidth="1"/>
    <col min="6407" max="6407" width="8.140625" style="32" customWidth="1"/>
    <col min="6408" max="6408" width="7.42578125" style="32" customWidth="1"/>
    <col min="6409" max="6409" width="8.5703125" style="32" customWidth="1"/>
    <col min="6410" max="6656" width="9.140625" style="32"/>
    <col min="6657" max="6657" width="14.42578125" style="32" customWidth="1"/>
    <col min="6658" max="6660" width="7.42578125" style="32" customWidth="1"/>
    <col min="6661" max="6661" width="8.5703125" style="32" customWidth="1"/>
    <col min="6662" max="6662" width="9" style="32" customWidth="1"/>
    <col min="6663" max="6663" width="8.140625" style="32" customWidth="1"/>
    <col min="6664" max="6664" width="7.42578125" style="32" customWidth="1"/>
    <col min="6665" max="6665" width="8.5703125" style="32" customWidth="1"/>
    <col min="6666" max="6912" width="9.140625" style="32"/>
    <col min="6913" max="6913" width="14.42578125" style="32" customWidth="1"/>
    <col min="6914" max="6916" width="7.42578125" style="32" customWidth="1"/>
    <col min="6917" max="6917" width="8.5703125" style="32" customWidth="1"/>
    <col min="6918" max="6918" width="9" style="32" customWidth="1"/>
    <col min="6919" max="6919" width="8.140625" style="32" customWidth="1"/>
    <col min="6920" max="6920" width="7.42578125" style="32" customWidth="1"/>
    <col min="6921" max="6921" width="8.5703125" style="32" customWidth="1"/>
    <col min="6922" max="7168" width="9.140625" style="32"/>
    <col min="7169" max="7169" width="14.42578125" style="32" customWidth="1"/>
    <col min="7170" max="7172" width="7.42578125" style="32" customWidth="1"/>
    <col min="7173" max="7173" width="8.5703125" style="32" customWidth="1"/>
    <col min="7174" max="7174" width="9" style="32" customWidth="1"/>
    <col min="7175" max="7175" width="8.140625" style="32" customWidth="1"/>
    <col min="7176" max="7176" width="7.42578125" style="32" customWidth="1"/>
    <col min="7177" max="7177" width="8.5703125" style="32" customWidth="1"/>
    <col min="7178" max="7424" width="9.140625" style="32"/>
    <col min="7425" max="7425" width="14.42578125" style="32" customWidth="1"/>
    <col min="7426" max="7428" width="7.42578125" style="32" customWidth="1"/>
    <col min="7429" max="7429" width="8.5703125" style="32" customWidth="1"/>
    <col min="7430" max="7430" width="9" style="32" customWidth="1"/>
    <col min="7431" max="7431" width="8.140625" style="32" customWidth="1"/>
    <col min="7432" max="7432" width="7.42578125" style="32" customWidth="1"/>
    <col min="7433" max="7433" width="8.5703125" style="32" customWidth="1"/>
    <col min="7434" max="7680" width="9.140625" style="32"/>
    <col min="7681" max="7681" width="14.42578125" style="32" customWidth="1"/>
    <col min="7682" max="7684" width="7.42578125" style="32" customWidth="1"/>
    <col min="7685" max="7685" width="8.5703125" style="32" customWidth="1"/>
    <col min="7686" max="7686" width="9" style="32" customWidth="1"/>
    <col min="7687" max="7687" width="8.140625" style="32" customWidth="1"/>
    <col min="7688" max="7688" width="7.42578125" style="32" customWidth="1"/>
    <col min="7689" max="7689" width="8.5703125" style="32" customWidth="1"/>
    <col min="7690" max="7936" width="9.140625" style="32"/>
    <col min="7937" max="7937" width="14.42578125" style="32" customWidth="1"/>
    <col min="7938" max="7940" width="7.42578125" style="32" customWidth="1"/>
    <col min="7941" max="7941" width="8.5703125" style="32" customWidth="1"/>
    <col min="7942" max="7942" width="9" style="32" customWidth="1"/>
    <col min="7943" max="7943" width="8.140625" style="32" customWidth="1"/>
    <col min="7944" max="7944" width="7.42578125" style="32" customWidth="1"/>
    <col min="7945" max="7945" width="8.5703125" style="32" customWidth="1"/>
    <col min="7946" max="8192" width="9.140625" style="32"/>
    <col min="8193" max="8193" width="14.42578125" style="32" customWidth="1"/>
    <col min="8194" max="8196" width="7.42578125" style="32" customWidth="1"/>
    <col min="8197" max="8197" width="8.5703125" style="32" customWidth="1"/>
    <col min="8198" max="8198" width="9" style="32" customWidth="1"/>
    <col min="8199" max="8199" width="8.140625" style="32" customWidth="1"/>
    <col min="8200" max="8200" width="7.42578125" style="32" customWidth="1"/>
    <col min="8201" max="8201" width="8.5703125" style="32" customWidth="1"/>
    <col min="8202" max="8448" width="9.140625" style="32"/>
    <col min="8449" max="8449" width="14.42578125" style="32" customWidth="1"/>
    <col min="8450" max="8452" width="7.42578125" style="32" customWidth="1"/>
    <col min="8453" max="8453" width="8.5703125" style="32" customWidth="1"/>
    <col min="8454" max="8454" width="9" style="32" customWidth="1"/>
    <col min="8455" max="8455" width="8.140625" style="32" customWidth="1"/>
    <col min="8456" max="8456" width="7.42578125" style="32" customWidth="1"/>
    <col min="8457" max="8457" width="8.5703125" style="32" customWidth="1"/>
    <col min="8458" max="8704" width="9.140625" style="32"/>
    <col min="8705" max="8705" width="14.42578125" style="32" customWidth="1"/>
    <col min="8706" max="8708" width="7.42578125" style="32" customWidth="1"/>
    <col min="8709" max="8709" width="8.5703125" style="32" customWidth="1"/>
    <col min="8710" max="8710" width="9" style="32" customWidth="1"/>
    <col min="8711" max="8711" width="8.140625" style="32" customWidth="1"/>
    <col min="8712" max="8712" width="7.42578125" style="32" customWidth="1"/>
    <col min="8713" max="8713" width="8.5703125" style="32" customWidth="1"/>
    <col min="8714" max="8960" width="9.140625" style="32"/>
    <col min="8961" max="8961" width="14.42578125" style="32" customWidth="1"/>
    <col min="8962" max="8964" width="7.42578125" style="32" customWidth="1"/>
    <col min="8965" max="8965" width="8.5703125" style="32" customWidth="1"/>
    <col min="8966" max="8966" width="9" style="32" customWidth="1"/>
    <col min="8967" max="8967" width="8.140625" style="32" customWidth="1"/>
    <col min="8968" max="8968" width="7.42578125" style="32" customWidth="1"/>
    <col min="8969" max="8969" width="8.5703125" style="32" customWidth="1"/>
    <col min="8970" max="9216" width="9.140625" style="32"/>
    <col min="9217" max="9217" width="14.42578125" style="32" customWidth="1"/>
    <col min="9218" max="9220" width="7.42578125" style="32" customWidth="1"/>
    <col min="9221" max="9221" width="8.5703125" style="32" customWidth="1"/>
    <col min="9222" max="9222" width="9" style="32" customWidth="1"/>
    <col min="9223" max="9223" width="8.140625" style="32" customWidth="1"/>
    <col min="9224" max="9224" width="7.42578125" style="32" customWidth="1"/>
    <col min="9225" max="9225" width="8.5703125" style="32" customWidth="1"/>
    <col min="9226" max="9472" width="9.140625" style="32"/>
    <col min="9473" max="9473" width="14.42578125" style="32" customWidth="1"/>
    <col min="9474" max="9476" width="7.42578125" style="32" customWidth="1"/>
    <col min="9477" max="9477" width="8.5703125" style="32" customWidth="1"/>
    <col min="9478" max="9478" width="9" style="32" customWidth="1"/>
    <col min="9479" max="9479" width="8.140625" style="32" customWidth="1"/>
    <col min="9480" max="9480" width="7.42578125" style="32" customWidth="1"/>
    <col min="9481" max="9481" width="8.5703125" style="32" customWidth="1"/>
    <col min="9482" max="9728" width="9.140625" style="32"/>
    <col min="9729" max="9729" width="14.42578125" style="32" customWidth="1"/>
    <col min="9730" max="9732" width="7.42578125" style="32" customWidth="1"/>
    <col min="9733" max="9733" width="8.5703125" style="32" customWidth="1"/>
    <col min="9734" max="9734" width="9" style="32" customWidth="1"/>
    <col min="9735" max="9735" width="8.140625" style="32" customWidth="1"/>
    <col min="9736" max="9736" width="7.42578125" style="32" customWidth="1"/>
    <col min="9737" max="9737" width="8.5703125" style="32" customWidth="1"/>
    <col min="9738" max="9984" width="9.140625" style="32"/>
    <col min="9985" max="9985" width="14.42578125" style="32" customWidth="1"/>
    <col min="9986" max="9988" width="7.42578125" style="32" customWidth="1"/>
    <col min="9989" max="9989" width="8.5703125" style="32" customWidth="1"/>
    <col min="9990" max="9990" width="9" style="32" customWidth="1"/>
    <col min="9991" max="9991" width="8.140625" style="32" customWidth="1"/>
    <col min="9992" max="9992" width="7.42578125" style="32" customWidth="1"/>
    <col min="9993" max="9993" width="8.5703125" style="32" customWidth="1"/>
    <col min="9994" max="10240" width="9.140625" style="32"/>
    <col min="10241" max="10241" width="14.42578125" style="32" customWidth="1"/>
    <col min="10242" max="10244" width="7.42578125" style="32" customWidth="1"/>
    <col min="10245" max="10245" width="8.5703125" style="32" customWidth="1"/>
    <col min="10246" max="10246" width="9" style="32" customWidth="1"/>
    <col min="10247" max="10247" width="8.140625" style="32" customWidth="1"/>
    <col min="10248" max="10248" width="7.42578125" style="32" customWidth="1"/>
    <col min="10249" max="10249" width="8.5703125" style="32" customWidth="1"/>
    <col min="10250" max="10496" width="9.140625" style="32"/>
    <col min="10497" max="10497" width="14.42578125" style="32" customWidth="1"/>
    <col min="10498" max="10500" width="7.42578125" style="32" customWidth="1"/>
    <col min="10501" max="10501" width="8.5703125" style="32" customWidth="1"/>
    <col min="10502" max="10502" width="9" style="32" customWidth="1"/>
    <col min="10503" max="10503" width="8.140625" style="32" customWidth="1"/>
    <col min="10504" max="10504" width="7.42578125" style="32" customWidth="1"/>
    <col min="10505" max="10505" width="8.5703125" style="32" customWidth="1"/>
    <col min="10506" max="10752" width="9.140625" style="32"/>
    <col min="10753" max="10753" width="14.42578125" style="32" customWidth="1"/>
    <col min="10754" max="10756" width="7.42578125" style="32" customWidth="1"/>
    <col min="10757" max="10757" width="8.5703125" style="32" customWidth="1"/>
    <col min="10758" max="10758" width="9" style="32" customWidth="1"/>
    <col min="10759" max="10759" width="8.140625" style="32" customWidth="1"/>
    <col min="10760" max="10760" width="7.42578125" style="32" customWidth="1"/>
    <col min="10761" max="10761" width="8.5703125" style="32" customWidth="1"/>
    <col min="10762" max="11008" width="9.140625" style="32"/>
    <col min="11009" max="11009" width="14.42578125" style="32" customWidth="1"/>
    <col min="11010" max="11012" width="7.42578125" style="32" customWidth="1"/>
    <col min="11013" max="11013" width="8.5703125" style="32" customWidth="1"/>
    <col min="11014" max="11014" width="9" style="32" customWidth="1"/>
    <col min="11015" max="11015" width="8.140625" style="32" customWidth="1"/>
    <col min="11016" max="11016" width="7.42578125" style="32" customWidth="1"/>
    <col min="11017" max="11017" width="8.5703125" style="32" customWidth="1"/>
    <col min="11018" max="11264" width="9.140625" style="32"/>
    <col min="11265" max="11265" width="14.42578125" style="32" customWidth="1"/>
    <col min="11266" max="11268" width="7.42578125" style="32" customWidth="1"/>
    <col min="11269" max="11269" width="8.5703125" style="32" customWidth="1"/>
    <col min="11270" max="11270" width="9" style="32" customWidth="1"/>
    <col min="11271" max="11271" width="8.140625" style="32" customWidth="1"/>
    <col min="11272" max="11272" width="7.42578125" style="32" customWidth="1"/>
    <col min="11273" max="11273" width="8.5703125" style="32" customWidth="1"/>
    <col min="11274" max="11520" width="9.140625" style="32"/>
    <col min="11521" max="11521" width="14.42578125" style="32" customWidth="1"/>
    <col min="11522" max="11524" width="7.42578125" style="32" customWidth="1"/>
    <col min="11525" max="11525" width="8.5703125" style="32" customWidth="1"/>
    <col min="11526" max="11526" width="9" style="32" customWidth="1"/>
    <col min="11527" max="11527" width="8.140625" style="32" customWidth="1"/>
    <col min="11528" max="11528" width="7.42578125" style="32" customWidth="1"/>
    <col min="11529" max="11529" width="8.5703125" style="32" customWidth="1"/>
    <col min="11530" max="11776" width="9.140625" style="32"/>
    <col min="11777" max="11777" width="14.42578125" style="32" customWidth="1"/>
    <col min="11778" max="11780" width="7.42578125" style="32" customWidth="1"/>
    <col min="11781" max="11781" width="8.5703125" style="32" customWidth="1"/>
    <col min="11782" max="11782" width="9" style="32" customWidth="1"/>
    <col min="11783" max="11783" width="8.140625" style="32" customWidth="1"/>
    <col min="11784" max="11784" width="7.42578125" style="32" customWidth="1"/>
    <col min="11785" max="11785" width="8.5703125" style="32" customWidth="1"/>
    <col min="11786" max="12032" width="9.140625" style="32"/>
    <col min="12033" max="12033" width="14.42578125" style="32" customWidth="1"/>
    <col min="12034" max="12036" width="7.42578125" style="32" customWidth="1"/>
    <col min="12037" max="12037" width="8.5703125" style="32" customWidth="1"/>
    <col min="12038" max="12038" width="9" style="32" customWidth="1"/>
    <col min="12039" max="12039" width="8.140625" style="32" customWidth="1"/>
    <col min="12040" max="12040" width="7.42578125" style="32" customWidth="1"/>
    <col min="12041" max="12041" width="8.5703125" style="32" customWidth="1"/>
    <col min="12042" max="12288" width="9.140625" style="32"/>
    <col min="12289" max="12289" width="14.42578125" style="32" customWidth="1"/>
    <col min="12290" max="12292" width="7.42578125" style="32" customWidth="1"/>
    <col min="12293" max="12293" width="8.5703125" style="32" customWidth="1"/>
    <col min="12294" max="12294" width="9" style="32" customWidth="1"/>
    <col min="12295" max="12295" width="8.140625" style="32" customWidth="1"/>
    <col min="12296" max="12296" width="7.42578125" style="32" customWidth="1"/>
    <col min="12297" max="12297" width="8.5703125" style="32" customWidth="1"/>
    <col min="12298" max="12544" width="9.140625" style="32"/>
    <col min="12545" max="12545" width="14.42578125" style="32" customWidth="1"/>
    <col min="12546" max="12548" width="7.42578125" style="32" customWidth="1"/>
    <col min="12549" max="12549" width="8.5703125" style="32" customWidth="1"/>
    <col min="12550" max="12550" width="9" style="32" customWidth="1"/>
    <col min="12551" max="12551" width="8.140625" style="32" customWidth="1"/>
    <col min="12552" max="12552" width="7.42578125" style="32" customWidth="1"/>
    <col min="12553" max="12553" width="8.5703125" style="32" customWidth="1"/>
    <col min="12554" max="12800" width="9.140625" style="32"/>
    <col min="12801" max="12801" width="14.42578125" style="32" customWidth="1"/>
    <col min="12802" max="12804" width="7.42578125" style="32" customWidth="1"/>
    <col min="12805" max="12805" width="8.5703125" style="32" customWidth="1"/>
    <col min="12806" max="12806" width="9" style="32" customWidth="1"/>
    <col min="12807" max="12807" width="8.140625" style="32" customWidth="1"/>
    <col min="12808" max="12808" width="7.42578125" style="32" customWidth="1"/>
    <col min="12809" max="12809" width="8.5703125" style="32" customWidth="1"/>
    <col min="12810" max="13056" width="9.140625" style="32"/>
    <col min="13057" max="13057" width="14.42578125" style="32" customWidth="1"/>
    <col min="13058" max="13060" width="7.42578125" style="32" customWidth="1"/>
    <col min="13061" max="13061" width="8.5703125" style="32" customWidth="1"/>
    <col min="13062" max="13062" width="9" style="32" customWidth="1"/>
    <col min="13063" max="13063" width="8.140625" style="32" customWidth="1"/>
    <col min="13064" max="13064" width="7.42578125" style="32" customWidth="1"/>
    <col min="13065" max="13065" width="8.5703125" style="32" customWidth="1"/>
    <col min="13066" max="13312" width="9.140625" style="32"/>
    <col min="13313" max="13313" width="14.42578125" style="32" customWidth="1"/>
    <col min="13314" max="13316" width="7.42578125" style="32" customWidth="1"/>
    <col min="13317" max="13317" width="8.5703125" style="32" customWidth="1"/>
    <col min="13318" max="13318" width="9" style="32" customWidth="1"/>
    <col min="13319" max="13319" width="8.140625" style="32" customWidth="1"/>
    <col min="13320" max="13320" width="7.42578125" style="32" customWidth="1"/>
    <col min="13321" max="13321" width="8.5703125" style="32" customWidth="1"/>
    <col min="13322" max="13568" width="9.140625" style="32"/>
    <col min="13569" max="13569" width="14.42578125" style="32" customWidth="1"/>
    <col min="13570" max="13572" width="7.42578125" style="32" customWidth="1"/>
    <col min="13573" max="13573" width="8.5703125" style="32" customWidth="1"/>
    <col min="13574" max="13574" width="9" style="32" customWidth="1"/>
    <col min="13575" max="13575" width="8.140625" style="32" customWidth="1"/>
    <col min="13576" max="13576" width="7.42578125" style="32" customWidth="1"/>
    <col min="13577" max="13577" width="8.5703125" style="32" customWidth="1"/>
    <col min="13578" max="13824" width="9.140625" style="32"/>
    <col min="13825" max="13825" width="14.42578125" style="32" customWidth="1"/>
    <col min="13826" max="13828" width="7.42578125" style="32" customWidth="1"/>
    <col min="13829" max="13829" width="8.5703125" style="32" customWidth="1"/>
    <col min="13830" max="13830" width="9" style="32" customWidth="1"/>
    <col min="13831" max="13831" width="8.140625" style="32" customWidth="1"/>
    <col min="13832" max="13832" width="7.42578125" style="32" customWidth="1"/>
    <col min="13833" max="13833" width="8.5703125" style="32" customWidth="1"/>
    <col min="13834" max="14080" width="9.140625" style="32"/>
    <col min="14081" max="14081" width="14.42578125" style="32" customWidth="1"/>
    <col min="14082" max="14084" width="7.42578125" style="32" customWidth="1"/>
    <col min="14085" max="14085" width="8.5703125" style="32" customWidth="1"/>
    <col min="14086" max="14086" width="9" style="32" customWidth="1"/>
    <col min="14087" max="14087" width="8.140625" style="32" customWidth="1"/>
    <col min="14088" max="14088" width="7.42578125" style="32" customWidth="1"/>
    <col min="14089" max="14089" width="8.5703125" style="32" customWidth="1"/>
    <col min="14090" max="14336" width="9.140625" style="32"/>
    <col min="14337" max="14337" width="14.42578125" style="32" customWidth="1"/>
    <col min="14338" max="14340" width="7.42578125" style="32" customWidth="1"/>
    <col min="14341" max="14341" width="8.5703125" style="32" customWidth="1"/>
    <col min="14342" max="14342" width="9" style="32" customWidth="1"/>
    <col min="14343" max="14343" width="8.140625" style="32" customWidth="1"/>
    <col min="14344" max="14344" width="7.42578125" style="32" customWidth="1"/>
    <col min="14345" max="14345" width="8.5703125" style="32" customWidth="1"/>
    <col min="14346" max="14592" width="9.140625" style="32"/>
    <col min="14593" max="14593" width="14.42578125" style="32" customWidth="1"/>
    <col min="14594" max="14596" width="7.42578125" style="32" customWidth="1"/>
    <col min="14597" max="14597" width="8.5703125" style="32" customWidth="1"/>
    <col min="14598" max="14598" width="9" style="32" customWidth="1"/>
    <col min="14599" max="14599" width="8.140625" style="32" customWidth="1"/>
    <col min="14600" max="14600" width="7.42578125" style="32" customWidth="1"/>
    <col min="14601" max="14601" width="8.5703125" style="32" customWidth="1"/>
    <col min="14602" max="14848" width="9.140625" style="32"/>
    <col min="14849" max="14849" width="14.42578125" style="32" customWidth="1"/>
    <col min="14850" max="14852" width="7.42578125" style="32" customWidth="1"/>
    <col min="14853" max="14853" width="8.5703125" style="32" customWidth="1"/>
    <col min="14854" max="14854" width="9" style="32" customWidth="1"/>
    <col min="14855" max="14855" width="8.140625" style="32" customWidth="1"/>
    <col min="14856" max="14856" width="7.42578125" style="32" customWidth="1"/>
    <col min="14857" max="14857" width="8.5703125" style="32" customWidth="1"/>
    <col min="14858" max="15104" width="9.140625" style="32"/>
    <col min="15105" max="15105" width="14.42578125" style="32" customWidth="1"/>
    <col min="15106" max="15108" width="7.42578125" style="32" customWidth="1"/>
    <col min="15109" max="15109" width="8.5703125" style="32" customWidth="1"/>
    <col min="15110" max="15110" width="9" style="32" customWidth="1"/>
    <col min="15111" max="15111" width="8.140625" style="32" customWidth="1"/>
    <col min="15112" max="15112" width="7.42578125" style="32" customWidth="1"/>
    <col min="15113" max="15113" width="8.5703125" style="32" customWidth="1"/>
    <col min="15114" max="15360" width="9.140625" style="32"/>
    <col min="15361" max="15361" width="14.42578125" style="32" customWidth="1"/>
    <col min="15362" max="15364" width="7.42578125" style="32" customWidth="1"/>
    <col min="15365" max="15365" width="8.5703125" style="32" customWidth="1"/>
    <col min="15366" max="15366" width="9" style="32" customWidth="1"/>
    <col min="15367" max="15367" width="8.140625" style="32" customWidth="1"/>
    <col min="15368" max="15368" width="7.42578125" style="32" customWidth="1"/>
    <col min="15369" max="15369" width="8.5703125" style="32" customWidth="1"/>
    <col min="15370" max="15616" width="9.140625" style="32"/>
    <col min="15617" max="15617" width="14.42578125" style="32" customWidth="1"/>
    <col min="15618" max="15620" width="7.42578125" style="32" customWidth="1"/>
    <col min="15621" max="15621" width="8.5703125" style="32" customWidth="1"/>
    <col min="15622" max="15622" width="9" style="32" customWidth="1"/>
    <col min="15623" max="15623" width="8.140625" style="32" customWidth="1"/>
    <col min="15624" max="15624" width="7.42578125" style="32" customWidth="1"/>
    <col min="15625" max="15625" width="8.5703125" style="32" customWidth="1"/>
    <col min="15626" max="15872" width="9.140625" style="32"/>
    <col min="15873" max="15873" width="14.42578125" style="32" customWidth="1"/>
    <col min="15874" max="15876" width="7.42578125" style="32" customWidth="1"/>
    <col min="15877" max="15877" width="8.5703125" style="32" customWidth="1"/>
    <col min="15878" max="15878" width="9" style="32" customWidth="1"/>
    <col min="15879" max="15879" width="8.140625" style="32" customWidth="1"/>
    <col min="15880" max="15880" width="7.42578125" style="32" customWidth="1"/>
    <col min="15881" max="15881" width="8.5703125" style="32" customWidth="1"/>
    <col min="15882" max="16128" width="9.140625" style="32"/>
    <col min="16129" max="16129" width="14.42578125" style="32" customWidth="1"/>
    <col min="16130" max="16132" width="7.42578125" style="32" customWidth="1"/>
    <col min="16133" max="16133" width="8.5703125" style="32" customWidth="1"/>
    <col min="16134" max="16134" width="9" style="32" customWidth="1"/>
    <col min="16135" max="16135" width="8.140625" style="32" customWidth="1"/>
    <col min="16136" max="16136" width="7.42578125" style="32" customWidth="1"/>
    <col min="16137" max="16137" width="8.5703125" style="32" customWidth="1"/>
    <col min="16138" max="16384" width="9.140625" style="32"/>
  </cols>
  <sheetData>
    <row r="1" spans="1:11" ht="14.25">
      <c r="B1" s="33" t="s">
        <v>63</v>
      </c>
      <c r="C1" s="33"/>
      <c r="D1" s="33"/>
      <c r="E1" s="33"/>
      <c r="F1" s="33"/>
      <c r="G1" s="33"/>
    </row>
    <row r="2" spans="1:11">
      <c r="G2" s="32" t="s">
        <v>64</v>
      </c>
      <c r="I2" s="35"/>
    </row>
    <row r="3" spans="1:11" ht="77.25">
      <c r="A3" s="36" t="s">
        <v>65</v>
      </c>
      <c r="B3" s="37" t="s">
        <v>66</v>
      </c>
      <c r="C3" s="37" t="s">
        <v>67</v>
      </c>
      <c r="D3" s="37" t="s">
        <v>68</v>
      </c>
      <c r="E3" s="37" t="s">
        <v>69</v>
      </c>
      <c r="F3" s="38" t="s">
        <v>70</v>
      </c>
      <c r="G3" s="39" t="s">
        <v>71</v>
      </c>
      <c r="H3" s="40" t="s">
        <v>72</v>
      </c>
      <c r="I3" s="37" t="s">
        <v>73</v>
      </c>
      <c r="J3" s="41" t="s">
        <v>74</v>
      </c>
      <c r="K3" s="41" t="s">
        <v>75</v>
      </c>
    </row>
    <row r="4" spans="1:11" ht="12.75">
      <c r="A4" s="42" t="s">
        <v>76</v>
      </c>
      <c r="B4" s="43">
        <v>250.2</v>
      </c>
      <c r="C4" s="43">
        <v>3</v>
      </c>
      <c r="D4" s="44">
        <v>517</v>
      </c>
      <c r="E4" s="44">
        <v>1552</v>
      </c>
      <c r="F4" s="43" t="s">
        <v>77</v>
      </c>
      <c r="G4" s="45">
        <v>114.7</v>
      </c>
      <c r="H4" s="43">
        <v>216</v>
      </c>
      <c r="I4" s="43">
        <v>44</v>
      </c>
      <c r="J4" s="32">
        <v>138</v>
      </c>
      <c r="K4" s="32">
        <v>189</v>
      </c>
    </row>
    <row r="5" spans="1:11" ht="12.75">
      <c r="A5" s="46" t="s">
        <v>78</v>
      </c>
      <c r="B5" s="47">
        <v>362.4</v>
      </c>
      <c r="C5" s="47">
        <v>4</v>
      </c>
      <c r="D5" s="48">
        <v>583</v>
      </c>
      <c r="E5" s="48">
        <v>2026</v>
      </c>
      <c r="F5" s="47" t="s">
        <v>77</v>
      </c>
      <c r="G5" s="49">
        <v>164.6</v>
      </c>
      <c r="H5" s="47">
        <v>210</v>
      </c>
      <c r="I5" s="47">
        <v>66</v>
      </c>
      <c r="J5" s="32">
        <v>285</v>
      </c>
      <c r="K5" s="32">
        <v>264</v>
      </c>
    </row>
    <row r="6" spans="1:11" ht="12.75">
      <c r="A6" s="46" t="s">
        <v>79</v>
      </c>
      <c r="B6" s="47">
        <v>270.7</v>
      </c>
      <c r="C6" s="47">
        <v>3</v>
      </c>
      <c r="D6" s="48">
        <v>518</v>
      </c>
      <c r="E6" s="48">
        <v>1564</v>
      </c>
      <c r="F6" s="47" t="s">
        <v>77</v>
      </c>
      <c r="G6" s="49">
        <v>150.19999999999999</v>
      </c>
      <c r="H6" s="47">
        <v>240</v>
      </c>
      <c r="I6" s="47">
        <v>101</v>
      </c>
      <c r="J6" s="32">
        <v>239</v>
      </c>
      <c r="K6" s="32">
        <v>84</v>
      </c>
    </row>
    <row r="7" spans="1:11" ht="12.75">
      <c r="A7" s="46" t="s">
        <v>80</v>
      </c>
      <c r="B7" s="47">
        <v>342.8</v>
      </c>
      <c r="C7" s="47">
        <v>4</v>
      </c>
      <c r="D7" s="48">
        <v>354</v>
      </c>
      <c r="E7" s="48">
        <v>1003</v>
      </c>
      <c r="F7" s="47" t="s">
        <v>77</v>
      </c>
      <c r="G7" s="49">
        <v>93.1</v>
      </c>
      <c r="H7" s="47">
        <v>198</v>
      </c>
      <c r="I7" s="47">
        <v>148</v>
      </c>
      <c r="J7" s="32">
        <v>151</v>
      </c>
      <c r="K7" s="32">
        <v>118</v>
      </c>
    </row>
    <row r="8" spans="1:11" ht="12.75">
      <c r="A8" s="46" t="s">
        <v>81</v>
      </c>
      <c r="B8" s="47">
        <v>318.89999999999998</v>
      </c>
      <c r="C8" s="47">
        <v>3</v>
      </c>
      <c r="D8" s="48">
        <v>408</v>
      </c>
      <c r="E8" s="48">
        <v>1178</v>
      </c>
      <c r="F8" s="47" t="s">
        <v>77</v>
      </c>
      <c r="G8" s="49">
        <v>107.4</v>
      </c>
      <c r="H8" s="47">
        <v>286</v>
      </c>
      <c r="I8" s="47">
        <v>148</v>
      </c>
      <c r="J8" s="32">
        <v>147</v>
      </c>
      <c r="K8" s="32">
        <v>83</v>
      </c>
    </row>
    <row r="9" spans="1:11" ht="12.75">
      <c r="A9" s="46" t="s">
        <v>82</v>
      </c>
      <c r="B9" s="47">
        <v>485.2</v>
      </c>
      <c r="C9" s="47">
        <v>2</v>
      </c>
      <c r="D9" s="48">
        <v>452</v>
      </c>
      <c r="E9" s="48">
        <v>1443</v>
      </c>
      <c r="F9" s="47" t="s">
        <v>77</v>
      </c>
      <c r="G9" s="49">
        <v>132.6</v>
      </c>
      <c r="H9" s="47">
        <v>356</v>
      </c>
      <c r="I9" s="47">
        <v>182</v>
      </c>
      <c r="J9" s="32">
        <v>210</v>
      </c>
      <c r="K9" s="32">
        <v>245</v>
      </c>
    </row>
    <row r="10" spans="1:11" ht="12.75">
      <c r="A10" s="46" t="s">
        <v>83</v>
      </c>
      <c r="B10" s="47">
        <v>541.6</v>
      </c>
      <c r="C10" s="47">
        <v>5</v>
      </c>
      <c r="D10" s="48">
        <v>644</v>
      </c>
      <c r="E10" s="48">
        <v>2095</v>
      </c>
      <c r="F10" s="47" t="s">
        <v>77</v>
      </c>
      <c r="G10" s="49">
        <v>188</v>
      </c>
      <c r="H10" s="47">
        <v>300</v>
      </c>
      <c r="I10" s="47">
        <v>71</v>
      </c>
      <c r="J10" s="32">
        <v>233</v>
      </c>
      <c r="K10" s="32">
        <v>210</v>
      </c>
    </row>
    <row r="11" spans="1:11" ht="12.75">
      <c r="A11" s="46" t="s">
        <v>84</v>
      </c>
      <c r="B11" s="47">
        <v>1542.1</v>
      </c>
      <c r="C11" s="47">
        <v>6</v>
      </c>
      <c r="D11" s="48">
        <v>759</v>
      </c>
      <c r="E11" s="48">
        <v>2295</v>
      </c>
      <c r="F11" s="47" t="s">
        <v>85</v>
      </c>
      <c r="G11" s="49">
        <v>177.3</v>
      </c>
      <c r="H11" s="47">
        <v>358</v>
      </c>
      <c r="I11" s="47">
        <v>98</v>
      </c>
      <c r="J11" s="32">
        <v>256</v>
      </c>
      <c r="K11" s="32">
        <v>261</v>
      </c>
    </row>
    <row r="12" spans="1:11" ht="12.75">
      <c r="A12" s="46" t="s">
        <v>86</v>
      </c>
      <c r="B12" s="50">
        <v>607</v>
      </c>
      <c r="C12" s="47">
        <v>4</v>
      </c>
      <c r="D12" s="48">
        <v>657</v>
      </c>
      <c r="E12" s="48">
        <v>2352</v>
      </c>
      <c r="F12" s="47" t="s">
        <v>77</v>
      </c>
      <c r="G12" s="49">
        <v>161.9</v>
      </c>
      <c r="H12" s="47">
        <v>343</v>
      </c>
      <c r="I12" s="47">
        <v>83</v>
      </c>
      <c r="J12" s="32">
        <v>385</v>
      </c>
      <c r="K12" s="32">
        <v>282</v>
      </c>
    </row>
    <row r="13" spans="1:11" ht="12.75">
      <c r="A13" s="46" t="s">
        <v>87</v>
      </c>
      <c r="B13" s="50">
        <v>316</v>
      </c>
      <c r="C13" s="47">
        <v>3</v>
      </c>
      <c r="D13" s="48">
        <v>533</v>
      </c>
      <c r="E13" s="48">
        <v>1822</v>
      </c>
      <c r="F13" s="47" t="s">
        <v>77</v>
      </c>
      <c r="G13" s="49">
        <v>116.3</v>
      </c>
      <c r="H13" s="47">
        <v>310</v>
      </c>
      <c r="I13" s="47">
        <v>50</v>
      </c>
      <c r="J13" s="32">
        <v>199</v>
      </c>
      <c r="K13" s="32">
        <v>225</v>
      </c>
    </row>
    <row r="14" spans="1:11" ht="12.75">
      <c r="A14" s="46" t="s">
        <v>88</v>
      </c>
      <c r="B14" s="47">
        <v>620.9</v>
      </c>
      <c r="C14" s="47">
        <v>4</v>
      </c>
      <c r="D14" s="48">
        <v>654</v>
      </c>
      <c r="E14" s="48">
        <v>2148</v>
      </c>
      <c r="F14" s="47" t="s">
        <v>85</v>
      </c>
      <c r="G14" s="49">
        <v>99.4</v>
      </c>
      <c r="H14" s="47">
        <v>357</v>
      </c>
      <c r="I14" s="47">
        <v>130</v>
      </c>
      <c r="J14" s="32">
        <v>173</v>
      </c>
      <c r="K14" s="32">
        <v>210</v>
      </c>
    </row>
    <row r="15" spans="1:11" ht="12.75">
      <c r="A15" s="46" t="s">
        <v>89</v>
      </c>
      <c r="B15" s="47">
        <v>405.5</v>
      </c>
      <c r="C15" s="47">
        <v>4</v>
      </c>
      <c r="D15" s="48">
        <v>641</v>
      </c>
      <c r="E15" s="48">
        <v>2220</v>
      </c>
      <c r="F15" s="47" t="s">
        <v>77</v>
      </c>
      <c r="G15" s="49">
        <v>110.3</v>
      </c>
      <c r="H15" s="47">
        <v>392</v>
      </c>
      <c r="I15" s="47">
        <v>209</v>
      </c>
      <c r="J15" s="32">
        <v>148</v>
      </c>
      <c r="K15" s="32">
        <v>262</v>
      </c>
    </row>
    <row r="16" spans="1:11" ht="12.75">
      <c r="A16" s="46" t="s">
        <v>90</v>
      </c>
      <c r="B16" s="47">
        <v>735.1</v>
      </c>
      <c r="C16" s="47">
        <v>7</v>
      </c>
      <c r="D16" s="48">
        <v>1653</v>
      </c>
      <c r="E16" s="48">
        <v>5642</v>
      </c>
      <c r="F16" s="47" t="s">
        <v>77</v>
      </c>
      <c r="G16" s="49">
        <v>368.1</v>
      </c>
      <c r="H16" s="47">
        <v>275</v>
      </c>
      <c r="I16" s="47">
        <v>114</v>
      </c>
      <c r="J16" s="32">
        <v>605</v>
      </c>
      <c r="K16" s="32">
        <v>627</v>
      </c>
    </row>
    <row r="17" spans="1:11" ht="12.75">
      <c r="A17" s="46" t="s">
        <v>91</v>
      </c>
      <c r="B17" s="47">
        <v>340.6</v>
      </c>
      <c r="C17" s="47">
        <v>9</v>
      </c>
      <c r="D17" s="48">
        <v>4262</v>
      </c>
      <c r="E17" s="48">
        <v>14008</v>
      </c>
      <c r="F17" s="47" t="s">
        <v>77</v>
      </c>
      <c r="G17" s="49">
        <v>261.10000000000002</v>
      </c>
      <c r="H17" s="47">
        <v>260</v>
      </c>
      <c r="I17" s="47">
        <v>0</v>
      </c>
      <c r="J17" s="32">
        <v>684</v>
      </c>
      <c r="K17" s="32">
        <v>308</v>
      </c>
    </row>
    <row r="18" spans="1:11" ht="12.75">
      <c r="A18" s="46" t="s">
        <v>92</v>
      </c>
      <c r="B18" s="51">
        <v>330</v>
      </c>
      <c r="C18" s="52">
        <v>5</v>
      </c>
      <c r="D18" s="53">
        <v>813</v>
      </c>
      <c r="E18" s="53">
        <v>2859</v>
      </c>
      <c r="F18" s="52" t="s">
        <v>77</v>
      </c>
      <c r="G18" s="54">
        <v>190.7</v>
      </c>
      <c r="H18" s="52">
        <v>211</v>
      </c>
      <c r="I18" s="52">
        <v>104</v>
      </c>
      <c r="J18" s="32">
        <v>232</v>
      </c>
      <c r="K18" s="32">
        <v>150</v>
      </c>
    </row>
    <row r="19" spans="1:11" ht="12.75">
      <c r="A19" s="55" t="s">
        <v>93</v>
      </c>
      <c r="B19" s="51">
        <f>SUM(B4:B18)</f>
        <v>7469</v>
      </c>
      <c r="C19" s="52">
        <f>SUM(C4:C18)</f>
        <v>66</v>
      </c>
      <c r="D19" s="56">
        <f>SUM(D4:D18)</f>
        <v>13448</v>
      </c>
      <c r="E19" s="57">
        <f>SUM(E4:E18)</f>
        <v>44207</v>
      </c>
      <c r="F19" s="52"/>
      <c r="G19" s="51">
        <f>SUM(G4:G18)</f>
        <v>2435.6999999999998</v>
      </c>
      <c r="H19" s="52" t="s">
        <v>85</v>
      </c>
      <c r="I19" s="52" t="s">
        <v>85</v>
      </c>
      <c r="J19" s="58">
        <f>SUM(J4:J18)</f>
        <v>4085</v>
      </c>
      <c r="K19" s="58">
        <f>SUM(K4:K18)</f>
        <v>3518</v>
      </c>
    </row>
    <row r="21" spans="1:11">
      <c r="A21" s="59"/>
    </row>
    <row r="22" spans="1:11">
      <c r="A22" s="59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Q8" sqref="Q8"/>
    </sheetView>
  </sheetViews>
  <sheetFormatPr defaultRowHeight="15"/>
  <cols>
    <col min="1" max="1" width="13.5703125" customWidth="1"/>
    <col min="2" max="2" width="8.5703125" customWidth="1"/>
    <col min="3" max="3" width="6.42578125" customWidth="1"/>
    <col min="4" max="14" width="5.7109375" customWidth="1"/>
    <col min="257" max="257" width="13.5703125" customWidth="1"/>
    <col min="258" max="258" width="8.5703125" customWidth="1"/>
    <col min="259" max="259" width="6.42578125" customWidth="1"/>
    <col min="260" max="270" width="5.7109375" customWidth="1"/>
    <col min="513" max="513" width="13.5703125" customWidth="1"/>
    <col min="514" max="514" width="8.5703125" customWidth="1"/>
    <col min="515" max="515" width="6.42578125" customWidth="1"/>
    <col min="516" max="526" width="5.7109375" customWidth="1"/>
    <col min="769" max="769" width="13.5703125" customWidth="1"/>
    <col min="770" max="770" width="8.5703125" customWidth="1"/>
    <col min="771" max="771" width="6.42578125" customWidth="1"/>
    <col min="772" max="782" width="5.7109375" customWidth="1"/>
    <col min="1025" max="1025" width="13.5703125" customWidth="1"/>
    <col min="1026" max="1026" width="8.5703125" customWidth="1"/>
    <col min="1027" max="1027" width="6.42578125" customWidth="1"/>
    <col min="1028" max="1038" width="5.7109375" customWidth="1"/>
    <col min="1281" max="1281" width="13.5703125" customWidth="1"/>
    <col min="1282" max="1282" width="8.5703125" customWidth="1"/>
    <col min="1283" max="1283" width="6.42578125" customWidth="1"/>
    <col min="1284" max="1294" width="5.7109375" customWidth="1"/>
    <col min="1537" max="1537" width="13.5703125" customWidth="1"/>
    <col min="1538" max="1538" width="8.5703125" customWidth="1"/>
    <col min="1539" max="1539" width="6.42578125" customWidth="1"/>
    <col min="1540" max="1550" width="5.7109375" customWidth="1"/>
    <col min="1793" max="1793" width="13.5703125" customWidth="1"/>
    <col min="1794" max="1794" width="8.5703125" customWidth="1"/>
    <col min="1795" max="1795" width="6.42578125" customWidth="1"/>
    <col min="1796" max="1806" width="5.7109375" customWidth="1"/>
    <col min="2049" max="2049" width="13.5703125" customWidth="1"/>
    <col min="2050" max="2050" width="8.5703125" customWidth="1"/>
    <col min="2051" max="2051" width="6.42578125" customWidth="1"/>
    <col min="2052" max="2062" width="5.7109375" customWidth="1"/>
    <col min="2305" max="2305" width="13.5703125" customWidth="1"/>
    <col min="2306" max="2306" width="8.5703125" customWidth="1"/>
    <col min="2307" max="2307" width="6.42578125" customWidth="1"/>
    <col min="2308" max="2318" width="5.7109375" customWidth="1"/>
    <col min="2561" max="2561" width="13.5703125" customWidth="1"/>
    <col min="2562" max="2562" width="8.5703125" customWidth="1"/>
    <col min="2563" max="2563" width="6.42578125" customWidth="1"/>
    <col min="2564" max="2574" width="5.7109375" customWidth="1"/>
    <col min="2817" max="2817" width="13.5703125" customWidth="1"/>
    <col min="2818" max="2818" width="8.5703125" customWidth="1"/>
    <col min="2819" max="2819" width="6.42578125" customWidth="1"/>
    <col min="2820" max="2830" width="5.7109375" customWidth="1"/>
    <col min="3073" max="3073" width="13.5703125" customWidth="1"/>
    <col min="3074" max="3074" width="8.5703125" customWidth="1"/>
    <col min="3075" max="3075" width="6.42578125" customWidth="1"/>
    <col min="3076" max="3086" width="5.7109375" customWidth="1"/>
    <col min="3329" max="3329" width="13.5703125" customWidth="1"/>
    <col min="3330" max="3330" width="8.5703125" customWidth="1"/>
    <col min="3331" max="3331" width="6.42578125" customWidth="1"/>
    <col min="3332" max="3342" width="5.7109375" customWidth="1"/>
    <col min="3585" max="3585" width="13.5703125" customWidth="1"/>
    <col min="3586" max="3586" width="8.5703125" customWidth="1"/>
    <col min="3587" max="3587" width="6.42578125" customWidth="1"/>
    <col min="3588" max="3598" width="5.7109375" customWidth="1"/>
    <col min="3841" max="3841" width="13.5703125" customWidth="1"/>
    <col min="3842" max="3842" width="8.5703125" customWidth="1"/>
    <col min="3843" max="3843" width="6.42578125" customWidth="1"/>
    <col min="3844" max="3854" width="5.7109375" customWidth="1"/>
    <col min="4097" max="4097" width="13.5703125" customWidth="1"/>
    <col min="4098" max="4098" width="8.5703125" customWidth="1"/>
    <col min="4099" max="4099" width="6.42578125" customWidth="1"/>
    <col min="4100" max="4110" width="5.7109375" customWidth="1"/>
    <col min="4353" max="4353" width="13.5703125" customWidth="1"/>
    <col min="4354" max="4354" width="8.5703125" customWidth="1"/>
    <col min="4355" max="4355" width="6.42578125" customWidth="1"/>
    <col min="4356" max="4366" width="5.7109375" customWidth="1"/>
    <col min="4609" max="4609" width="13.5703125" customWidth="1"/>
    <col min="4610" max="4610" width="8.5703125" customWidth="1"/>
    <col min="4611" max="4611" width="6.42578125" customWidth="1"/>
    <col min="4612" max="4622" width="5.7109375" customWidth="1"/>
    <col min="4865" max="4865" width="13.5703125" customWidth="1"/>
    <col min="4866" max="4866" width="8.5703125" customWidth="1"/>
    <col min="4867" max="4867" width="6.42578125" customWidth="1"/>
    <col min="4868" max="4878" width="5.7109375" customWidth="1"/>
    <col min="5121" max="5121" width="13.5703125" customWidth="1"/>
    <col min="5122" max="5122" width="8.5703125" customWidth="1"/>
    <col min="5123" max="5123" width="6.42578125" customWidth="1"/>
    <col min="5124" max="5134" width="5.7109375" customWidth="1"/>
    <col min="5377" max="5377" width="13.5703125" customWidth="1"/>
    <col min="5378" max="5378" width="8.5703125" customWidth="1"/>
    <col min="5379" max="5379" width="6.42578125" customWidth="1"/>
    <col min="5380" max="5390" width="5.7109375" customWidth="1"/>
    <col min="5633" max="5633" width="13.5703125" customWidth="1"/>
    <col min="5634" max="5634" width="8.5703125" customWidth="1"/>
    <col min="5635" max="5635" width="6.42578125" customWidth="1"/>
    <col min="5636" max="5646" width="5.7109375" customWidth="1"/>
    <col min="5889" max="5889" width="13.5703125" customWidth="1"/>
    <col min="5890" max="5890" width="8.5703125" customWidth="1"/>
    <col min="5891" max="5891" width="6.42578125" customWidth="1"/>
    <col min="5892" max="5902" width="5.7109375" customWidth="1"/>
    <col min="6145" max="6145" width="13.5703125" customWidth="1"/>
    <col min="6146" max="6146" width="8.5703125" customWidth="1"/>
    <col min="6147" max="6147" width="6.42578125" customWidth="1"/>
    <col min="6148" max="6158" width="5.7109375" customWidth="1"/>
    <col min="6401" max="6401" width="13.5703125" customWidth="1"/>
    <col min="6402" max="6402" width="8.5703125" customWidth="1"/>
    <col min="6403" max="6403" width="6.42578125" customWidth="1"/>
    <col min="6404" max="6414" width="5.7109375" customWidth="1"/>
    <col min="6657" max="6657" width="13.5703125" customWidth="1"/>
    <col min="6658" max="6658" width="8.5703125" customWidth="1"/>
    <col min="6659" max="6659" width="6.42578125" customWidth="1"/>
    <col min="6660" max="6670" width="5.7109375" customWidth="1"/>
    <col min="6913" max="6913" width="13.5703125" customWidth="1"/>
    <col min="6914" max="6914" width="8.5703125" customWidth="1"/>
    <col min="6915" max="6915" width="6.42578125" customWidth="1"/>
    <col min="6916" max="6926" width="5.7109375" customWidth="1"/>
    <col min="7169" max="7169" width="13.5703125" customWidth="1"/>
    <col min="7170" max="7170" width="8.5703125" customWidth="1"/>
    <col min="7171" max="7171" width="6.42578125" customWidth="1"/>
    <col min="7172" max="7182" width="5.7109375" customWidth="1"/>
    <col min="7425" max="7425" width="13.5703125" customWidth="1"/>
    <col min="7426" max="7426" width="8.5703125" customWidth="1"/>
    <col min="7427" max="7427" width="6.42578125" customWidth="1"/>
    <col min="7428" max="7438" width="5.7109375" customWidth="1"/>
    <col min="7681" max="7681" width="13.5703125" customWidth="1"/>
    <col min="7682" max="7682" width="8.5703125" customWidth="1"/>
    <col min="7683" max="7683" width="6.42578125" customWidth="1"/>
    <col min="7684" max="7694" width="5.7109375" customWidth="1"/>
    <col min="7937" max="7937" width="13.5703125" customWidth="1"/>
    <col min="7938" max="7938" width="8.5703125" customWidth="1"/>
    <col min="7939" max="7939" width="6.42578125" customWidth="1"/>
    <col min="7940" max="7950" width="5.7109375" customWidth="1"/>
    <col min="8193" max="8193" width="13.5703125" customWidth="1"/>
    <col min="8194" max="8194" width="8.5703125" customWidth="1"/>
    <col min="8195" max="8195" width="6.42578125" customWidth="1"/>
    <col min="8196" max="8206" width="5.7109375" customWidth="1"/>
    <col min="8449" max="8449" width="13.5703125" customWidth="1"/>
    <col min="8450" max="8450" width="8.5703125" customWidth="1"/>
    <col min="8451" max="8451" width="6.42578125" customWidth="1"/>
    <col min="8452" max="8462" width="5.7109375" customWidth="1"/>
    <col min="8705" max="8705" width="13.5703125" customWidth="1"/>
    <col min="8706" max="8706" width="8.5703125" customWidth="1"/>
    <col min="8707" max="8707" width="6.42578125" customWidth="1"/>
    <col min="8708" max="8718" width="5.7109375" customWidth="1"/>
    <col min="8961" max="8961" width="13.5703125" customWidth="1"/>
    <col min="8962" max="8962" width="8.5703125" customWidth="1"/>
    <col min="8963" max="8963" width="6.42578125" customWidth="1"/>
    <col min="8964" max="8974" width="5.7109375" customWidth="1"/>
    <col min="9217" max="9217" width="13.5703125" customWidth="1"/>
    <col min="9218" max="9218" width="8.5703125" customWidth="1"/>
    <col min="9219" max="9219" width="6.42578125" customWidth="1"/>
    <col min="9220" max="9230" width="5.7109375" customWidth="1"/>
    <col min="9473" max="9473" width="13.5703125" customWidth="1"/>
    <col min="9474" max="9474" width="8.5703125" customWidth="1"/>
    <col min="9475" max="9475" width="6.42578125" customWidth="1"/>
    <col min="9476" max="9486" width="5.7109375" customWidth="1"/>
    <col min="9729" max="9729" width="13.5703125" customWidth="1"/>
    <col min="9730" max="9730" width="8.5703125" customWidth="1"/>
    <col min="9731" max="9731" width="6.42578125" customWidth="1"/>
    <col min="9732" max="9742" width="5.7109375" customWidth="1"/>
    <col min="9985" max="9985" width="13.5703125" customWidth="1"/>
    <col min="9986" max="9986" width="8.5703125" customWidth="1"/>
    <col min="9987" max="9987" width="6.42578125" customWidth="1"/>
    <col min="9988" max="9998" width="5.7109375" customWidth="1"/>
    <col min="10241" max="10241" width="13.5703125" customWidth="1"/>
    <col min="10242" max="10242" width="8.5703125" customWidth="1"/>
    <col min="10243" max="10243" width="6.42578125" customWidth="1"/>
    <col min="10244" max="10254" width="5.7109375" customWidth="1"/>
    <col min="10497" max="10497" width="13.5703125" customWidth="1"/>
    <col min="10498" max="10498" width="8.5703125" customWidth="1"/>
    <col min="10499" max="10499" width="6.42578125" customWidth="1"/>
    <col min="10500" max="10510" width="5.7109375" customWidth="1"/>
    <col min="10753" max="10753" width="13.5703125" customWidth="1"/>
    <col min="10754" max="10754" width="8.5703125" customWidth="1"/>
    <col min="10755" max="10755" width="6.42578125" customWidth="1"/>
    <col min="10756" max="10766" width="5.7109375" customWidth="1"/>
    <col min="11009" max="11009" width="13.5703125" customWidth="1"/>
    <col min="11010" max="11010" width="8.5703125" customWidth="1"/>
    <col min="11011" max="11011" width="6.42578125" customWidth="1"/>
    <col min="11012" max="11022" width="5.7109375" customWidth="1"/>
    <col min="11265" max="11265" width="13.5703125" customWidth="1"/>
    <col min="11266" max="11266" width="8.5703125" customWidth="1"/>
    <col min="11267" max="11267" width="6.42578125" customWidth="1"/>
    <col min="11268" max="11278" width="5.7109375" customWidth="1"/>
    <col min="11521" max="11521" width="13.5703125" customWidth="1"/>
    <col min="11522" max="11522" width="8.5703125" customWidth="1"/>
    <col min="11523" max="11523" width="6.42578125" customWidth="1"/>
    <col min="11524" max="11534" width="5.7109375" customWidth="1"/>
    <col min="11777" max="11777" width="13.5703125" customWidth="1"/>
    <col min="11778" max="11778" width="8.5703125" customWidth="1"/>
    <col min="11779" max="11779" width="6.42578125" customWidth="1"/>
    <col min="11780" max="11790" width="5.7109375" customWidth="1"/>
    <col min="12033" max="12033" width="13.5703125" customWidth="1"/>
    <col min="12034" max="12034" width="8.5703125" customWidth="1"/>
    <col min="12035" max="12035" width="6.42578125" customWidth="1"/>
    <col min="12036" max="12046" width="5.7109375" customWidth="1"/>
    <col min="12289" max="12289" width="13.5703125" customWidth="1"/>
    <col min="12290" max="12290" width="8.5703125" customWidth="1"/>
    <col min="12291" max="12291" width="6.42578125" customWidth="1"/>
    <col min="12292" max="12302" width="5.7109375" customWidth="1"/>
    <col min="12545" max="12545" width="13.5703125" customWidth="1"/>
    <col min="12546" max="12546" width="8.5703125" customWidth="1"/>
    <col min="12547" max="12547" width="6.42578125" customWidth="1"/>
    <col min="12548" max="12558" width="5.7109375" customWidth="1"/>
    <col min="12801" max="12801" width="13.5703125" customWidth="1"/>
    <col min="12802" max="12802" width="8.5703125" customWidth="1"/>
    <col min="12803" max="12803" width="6.42578125" customWidth="1"/>
    <col min="12804" max="12814" width="5.7109375" customWidth="1"/>
    <col min="13057" max="13057" width="13.5703125" customWidth="1"/>
    <col min="13058" max="13058" width="8.5703125" customWidth="1"/>
    <col min="13059" max="13059" width="6.42578125" customWidth="1"/>
    <col min="13060" max="13070" width="5.7109375" customWidth="1"/>
    <col min="13313" max="13313" width="13.5703125" customWidth="1"/>
    <col min="13314" max="13314" width="8.5703125" customWidth="1"/>
    <col min="13315" max="13315" width="6.42578125" customWidth="1"/>
    <col min="13316" max="13326" width="5.7109375" customWidth="1"/>
    <col min="13569" max="13569" width="13.5703125" customWidth="1"/>
    <col min="13570" max="13570" width="8.5703125" customWidth="1"/>
    <col min="13571" max="13571" width="6.42578125" customWidth="1"/>
    <col min="13572" max="13582" width="5.7109375" customWidth="1"/>
    <col min="13825" max="13825" width="13.5703125" customWidth="1"/>
    <col min="13826" max="13826" width="8.5703125" customWidth="1"/>
    <col min="13827" max="13827" width="6.42578125" customWidth="1"/>
    <col min="13828" max="13838" width="5.7109375" customWidth="1"/>
    <col min="14081" max="14081" width="13.5703125" customWidth="1"/>
    <col min="14082" max="14082" width="8.5703125" customWidth="1"/>
    <col min="14083" max="14083" width="6.42578125" customWidth="1"/>
    <col min="14084" max="14094" width="5.7109375" customWidth="1"/>
    <col min="14337" max="14337" width="13.5703125" customWidth="1"/>
    <col min="14338" max="14338" width="8.5703125" customWidth="1"/>
    <col min="14339" max="14339" width="6.42578125" customWidth="1"/>
    <col min="14340" max="14350" width="5.7109375" customWidth="1"/>
    <col min="14593" max="14593" width="13.5703125" customWidth="1"/>
    <col min="14594" max="14594" width="8.5703125" customWidth="1"/>
    <col min="14595" max="14595" width="6.42578125" customWidth="1"/>
    <col min="14596" max="14606" width="5.7109375" customWidth="1"/>
    <col min="14849" max="14849" width="13.5703125" customWidth="1"/>
    <col min="14850" max="14850" width="8.5703125" customWidth="1"/>
    <col min="14851" max="14851" width="6.42578125" customWidth="1"/>
    <col min="14852" max="14862" width="5.7109375" customWidth="1"/>
    <col min="15105" max="15105" width="13.5703125" customWidth="1"/>
    <col min="15106" max="15106" width="8.5703125" customWidth="1"/>
    <col min="15107" max="15107" width="6.42578125" customWidth="1"/>
    <col min="15108" max="15118" width="5.7109375" customWidth="1"/>
    <col min="15361" max="15361" width="13.5703125" customWidth="1"/>
    <col min="15362" max="15362" width="8.5703125" customWidth="1"/>
    <col min="15363" max="15363" width="6.42578125" customWidth="1"/>
    <col min="15364" max="15374" width="5.7109375" customWidth="1"/>
    <col min="15617" max="15617" width="13.5703125" customWidth="1"/>
    <col min="15618" max="15618" width="8.5703125" customWidth="1"/>
    <col min="15619" max="15619" width="6.42578125" customWidth="1"/>
    <col min="15620" max="15630" width="5.7109375" customWidth="1"/>
    <col min="15873" max="15873" width="13.5703125" customWidth="1"/>
    <col min="15874" max="15874" width="8.5703125" customWidth="1"/>
    <col min="15875" max="15875" width="6.42578125" customWidth="1"/>
    <col min="15876" max="15886" width="5.7109375" customWidth="1"/>
    <col min="16129" max="16129" width="13.5703125" customWidth="1"/>
    <col min="16130" max="16130" width="8.5703125" customWidth="1"/>
    <col min="16131" max="16131" width="6.42578125" customWidth="1"/>
    <col min="16132" max="16142" width="5.7109375" customWidth="1"/>
  </cols>
  <sheetData>
    <row r="1" spans="1:15" ht="18" customHeight="1">
      <c r="A1" s="927" t="s">
        <v>598</v>
      </c>
      <c r="B1" s="927"/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927"/>
    </row>
    <row r="2" spans="1:15">
      <c r="A2" s="470" t="s">
        <v>599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</row>
    <row r="3" spans="1:15">
      <c r="A3" s="470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</row>
    <row r="4" spans="1:15" ht="29.25" customHeight="1">
      <c r="A4" s="928" t="s">
        <v>232</v>
      </c>
      <c r="B4" s="930" t="s">
        <v>600</v>
      </c>
      <c r="C4" s="932" t="s">
        <v>601</v>
      </c>
      <c r="D4" s="933"/>
      <c r="E4" s="933"/>
      <c r="F4" s="933"/>
      <c r="G4" s="933"/>
      <c r="H4" s="934"/>
      <c r="I4" s="932" t="s">
        <v>602</v>
      </c>
      <c r="J4" s="933"/>
      <c r="K4" s="933"/>
      <c r="L4" s="933"/>
      <c r="M4" s="933"/>
      <c r="N4" s="934"/>
    </row>
    <row r="5" spans="1:15" ht="45.75" customHeight="1">
      <c r="A5" s="929"/>
      <c r="B5" s="931"/>
      <c r="C5" s="472" t="s">
        <v>198</v>
      </c>
      <c r="D5" s="472" t="s">
        <v>591</v>
      </c>
      <c r="E5" s="472" t="s">
        <v>592</v>
      </c>
      <c r="F5" s="472" t="s">
        <v>593</v>
      </c>
      <c r="G5" s="472" t="s">
        <v>594</v>
      </c>
      <c r="H5" s="472" t="s">
        <v>595</v>
      </c>
      <c r="I5" s="472" t="s">
        <v>198</v>
      </c>
      <c r="J5" s="472" t="s">
        <v>591</v>
      </c>
      <c r="K5" s="472" t="s">
        <v>592</v>
      </c>
      <c r="L5" s="472" t="s">
        <v>593</v>
      </c>
      <c r="M5" s="472" t="s">
        <v>594</v>
      </c>
      <c r="N5" s="472" t="s">
        <v>595</v>
      </c>
    </row>
    <row r="6" spans="1:15" ht="15.75" customHeight="1">
      <c r="A6" s="473" t="s">
        <v>76</v>
      </c>
      <c r="B6" s="306">
        <v>1180</v>
      </c>
      <c r="C6" s="306">
        <f>SUM(D6:H6)</f>
        <v>283</v>
      </c>
      <c r="D6" s="427">
        <v>1</v>
      </c>
      <c r="E6" s="427">
        <v>4</v>
      </c>
      <c r="F6" s="427">
        <v>28</v>
      </c>
      <c r="G6" s="427">
        <v>116</v>
      </c>
      <c r="H6" s="427">
        <v>134</v>
      </c>
      <c r="I6" s="474">
        <v>0.32493254492221141</v>
      </c>
      <c r="J6" s="474">
        <v>0.25510204081632654</v>
      </c>
      <c r="K6" s="474">
        <v>0.11484352569623889</v>
      </c>
      <c r="L6" s="474">
        <v>1.2606933813597478</v>
      </c>
      <c r="M6" s="474">
        <v>0.30387970555104393</v>
      </c>
      <c r="N6" s="474">
        <v>0.31289403633306867</v>
      </c>
      <c r="O6" s="475"/>
    </row>
    <row r="7" spans="1:15" ht="15.75" customHeight="1">
      <c r="A7" s="473" t="s">
        <v>144</v>
      </c>
      <c r="B7" s="306">
        <v>338</v>
      </c>
      <c r="C7" s="306">
        <f t="shared" ref="C7:C20" si="0">SUM(D7:H7)</f>
        <v>39</v>
      </c>
      <c r="D7" s="427">
        <v>2</v>
      </c>
      <c r="E7" s="427">
        <v>5</v>
      </c>
      <c r="F7" s="427">
        <v>1</v>
      </c>
      <c r="G7" s="427">
        <v>16</v>
      </c>
      <c r="H7" s="427">
        <v>15</v>
      </c>
      <c r="I7" s="474">
        <v>2.9248976285829998E-2</v>
      </c>
      <c r="J7" s="474">
        <v>0.16835016835016833</v>
      </c>
      <c r="K7" s="474">
        <v>7.77121541809139E-2</v>
      </c>
      <c r="L7" s="474">
        <v>3.8461538461538464E-2</v>
      </c>
      <c r="M7" s="474">
        <v>2.58164450755131E-2</v>
      </c>
      <c r="N7" s="474">
        <v>2.4533856722276742E-2</v>
      </c>
      <c r="O7" s="475"/>
    </row>
    <row r="8" spans="1:15" ht="15.75" customHeight="1">
      <c r="A8" s="473" t="s">
        <v>603</v>
      </c>
      <c r="B8" s="306">
        <v>692</v>
      </c>
      <c r="C8" s="306">
        <f t="shared" si="0"/>
        <v>458</v>
      </c>
      <c r="D8" s="427">
        <v>4</v>
      </c>
      <c r="E8" s="427">
        <v>10</v>
      </c>
      <c r="F8" s="427">
        <v>10</v>
      </c>
      <c r="G8" s="427">
        <v>259</v>
      </c>
      <c r="H8" s="427">
        <v>175</v>
      </c>
      <c r="I8" s="474">
        <v>0.36174077876944949</v>
      </c>
      <c r="J8" s="474">
        <v>1.2903225806451613</v>
      </c>
      <c r="K8" s="474">
        <v>0.23573785950023576</v>
      </c>
      <c r="L8" s="474">
        <v>0.58072009291521487</v>
      </c>
      <c r="M8" s="474">
        <v>0.42737158226490435</v>
      </c>
      <c r="N8" s="474">
        <v>0.29297038487937993</v>
      </c>
      <c r="O8" s="475"/>
    </row>
    <row r="9" spans="1:15" ht="15.75" customHeight="1">
      <c r="A9" s="473" t="s">
        <v>80</v>
      </c>
      <c r="B9" s="306">
        <v>89</v>
      </c>
      <c r="C9" s="306">
        <f t="shared" si="0"/>
        <v>102</v>
      </c>
      <c r="D9" s="427">
        <v>4</v>
      </c>
      <c r="E9" s="427">
        <v>5</v>
      </c>
      <c r="F9" s="427">
        <v>17</v>
      </c>
      <c r="G9" s="427">
        <v>36</v>
      </c>
      <c r="H9" s="427">
        <v>40</v>
      </c>
      <c r="I9" s="474">
        <v>0.13723511604439959</v>
      </c>
      <c r="J9" s="474">
        <v>0.80160320641282556</v>
      </c>
      <c r="K9" s="474">
        <v>0.12109469605231291</v>
      </c>
      <c r="L9" s="474">
        <v>1.1619958988380041</v>
      </c>
      <c r="M9" s="474">
        <v>0.10292183658299503</v>
      </c>
      <c r="N9" s="474">
        <v>0.12027904738994466</v>
      </c>
      <c r="O9" s="475"/>
    </row>
    <row r="10" spans="1:15" ht="15.75" customHeight="1">
      <c r="A10" s="473" t="s">
        <v>81</v>
      </c>
      <c r="B10" s="306">
        <v>845</v>
      </c>
      <c r="C10" s="306">
        <f t="shared" si="0"/>
        <v>204</v>
      </c>
      <c r="D10" s="427">
        <v>0</v>
      </c>
      <c r="E10" s="427">
        <v>2</v>
      </c>
      <c r="F10" s="427">
        <v>4</v>
      </c>
      <c r="G10" s="427">
        <v>131</v>
      </c>
      <c r="H10" s="427">
        <v>67</v>
      </c>
      <c r="I10" s="474">
        <v>0.22322649829844507</v>
      </c>
      <c r="J10" s="474">
        <v>0</v>
      </c>
      <c r="K10" s="474">
        <v>6.2015503875968998E-2</v>
      </c>
      <c r="L10" s="474">
        <v>0.1823985408116735</v>
      </c>
      <c r="M10" s="474">
        <v>0.2816719704136923</v>
      </c>
      <c r="N10" s="474">
        <v>0.1704097464201236</v>
      </c>
      <c r="O10" s="475"/>
    </row>
    <row r="11" spans="1:15" ht="15.75" customHeight="1">
      <c r="A11" s="473" t="s">
        <v>82</v>
      </c>
      <c r="B11" s="306">
        <v>237</v>
      </c>
      <c r="C11" s="306">
        <f t="shared" si="0"/>
        <v>25</v>
      </c>
      <c r="D11" s="427">
        <v>0</v>
      </c>
      <c r="E11" s="427">
        <v>1</v>
      </c>
      <c r="F11" s="427">
        <v>1</v>
      </c>
      <c r="G11" s="427">
        <v>11</v>
      </c>
      <c r="H11" s="427">
        <v>12</v>
      </c>
      <c r="I11" s="474">
        <v>2.1376291127984129E-2</v>
      </c>
      <c r="J11" s="474">
        <v>0</v>
      </c>
      <c r="K11" s="474">
        <v>1.6969285593076533E-2</v>
      </c>
      <c r="L11" s="474">
        <v>5.2301255230125521E-2</v>
      </c>
      <c r="M11" s="474">
        <v>1.8475595418052337E-2</v>
      </c>
      <c r="N11" s="474">
        <v>2.4963075450895551E-2</v>
      </c>
      <c r="O11" s="475"/>
    </row>
    <row r="12" spans="1:15" ht="15.75" customHeight="1">
      <c r="A12" s="473" t="s">
        <v>83</v>
      </c>
      <c r="B12" s="306">
        <v>45</v>
      </c>
      <c r="C12" s="306">
        <f t="shared" si="0"/>
        <v>113</v>
      </c>
      <c r="D12" s="427">
        <v>0</v>
      </c>
      <c r="E12" s="427">
        <v>3</v>
      </c>
      <c r="F12" s="427">
        <v>4</v>
      </c>
      <c r="G12" s="427">
        <v>78</v>
      </c>
      <c r="H12" s="427">
        <v>28</v>
      </c>
      <c r="I12" s="474">
        <v>6.9058241153822642E-2</v>
      </c>
      <c r="J12" s="476">
        <v>0</v>
      </c>
      <c r="K12" s="476">
        <v>6.8352699931647304E-2</v>
      </c>
      <c r="L12" s="476">
        <v>0.17683465959328026</v>
      </c>
      <c r="M12" s="476">
        <v>9.1143855385082795E-2</v>
      </c>
      <c r="N12" s="476">
        <v>3.9966314106681514E-2</v>
      </c>
      <c r="O12" s="475"/>
    </row>
    <row r="13" spans="1:15" ht="15.75" customHeight="1">
      <c r="A13" s="473" t="s">
        <v>84</v>
      </c>
      <c r="B13" s="306">
        <v>193</v>
      </c>
      <c r="C13" s="306">
        <f t="shared" si="0"/>
        <v>77</v>
      </c>
      <c r="D13" s="427">
        <v>0</v>
      </c>
      <c r="E13" s="427">
        <v>1</v>
      </c>
      <c r="F13" s="427">
        <v>5</v>
      </c>
      <c r="G13" s="427">
        <v>33</v>
      </c>
      <c r="H13" s="427">
        <v>38</v>
      </c>
      <c r="I13" s="474">
        <v>5.1549497559767288E-2</v>
      </c>
      <c r="J13" s="476">
        <v>0</v>
      </c>
      <c r="K13" s="476">
        <v>2.5220680958385876E-2</v>
      </c>
      <c r="L13" s="476">
        <v>0.63451776649746194</v>
      </c>
      <c r="M13" s="476">
        <v>5.2447552447552448E-2</v>
      </c>
      <c r="N13" s="476">
        <v>5.1300051300051296E-2</v>
      </c>
      <c r="O13" s="475"/>
    </row>
    <row r="14" spans="1:15" ht="15.75" customHeight="1">
      <c r="A14" s="473" t="s">
        <v>86</v>
      </c>
      <c r="B14" s="306">
        <v>0</v>
      </c>
      <c r="C14" s="306">
        <f t="shared" si="0"/>
        <v>3</v>
      </c>
      <c r="D14" s="427">
        <v>0</v>
      </c>
      <c r="E14" s="427">
        <v>0</v>
      </c>
      <c r="F14" s="427">
        <v>3</v>
      </c>
      <c r="G14" s="427">
        <v>0</v>
      </c>
      <c r="H14" s="427">
        <v>0</v>
      </c>
      <c r="I14" s="474">
        <v>2.2556899779694281E-3</v>
      </c>
      <c r="J14" s="476">
        <v>0</v>
      </c>
      <c r="K14" s="476">
        <v>0</v>
      </c>
      <c r="L14" s="476">
        <v>0.26178010471204188</v>
      </c>
      <c r="M14" s="476">
        <v>0</v>
      </c>
      <c r="N14" s="476">
        <v>0</v>
      </c>
      <c r="O14" s="475"/>
    </row>
    <row r="15" spans="1:15" ht="15.75" customHeight="1">
      <c r="A15" s="473" t="s">
        <v>604</v>
      </c>
      <c r="B15" s="306">
        <v>252</v>
      </c>
      <c r="C15" s="306">
        <f t="shared" si="0"/>
        <v>90</v>
      </c>
      <c r="D15" s="427">
        <v>2</v>
      </c>
      <c r="E15" s="427">
        <v>4</v>
      </c>
      <c r="F15" s="427">
        <v>10</v>
      </c>
      <c r="G15" s="427">
        <v>49</v>
      </c>
      <c r="H15" s="427">
        <v>25</v>
      </c>
      <c r="I15" s="474">
        <v>9.2410054213898474E-2</v>
      </c>
      <c r="J15" s="476">
        <v>0.40404040404040403</v>
      </c>
      <c r="K15" s="476">
        <v>6.869311351537008E-2</v>
      </c>
      <c r="L15" s="476">
        <v>0.47036688617121353</v>
      </c>
      <c r="M15" s="476">
        <v>0.11258415090871494</v>
      </c>
      <c r="N15" s="476">
        <v>5.5035773252614197E-2</v>
      </c>
      <c r="O15" s="475"/>
    </row>
    <row r="16" spans="1:15" ht="15.75" customHeight="1">
      <c r="A16" s="473" t="s">
        <v>88</v>
      </c>
      <c r="B16" s="306">
        <v>17</v>
      </c>
      <c r="C16" s="306">
        <f t="shared" si="0"/>
        <v>85</v>
      </c>
      <c r="D16" s="427">
        <v>6</v>
      </c>
      <c r="E16" s="427">
        <v>4</v>
      </c>
      <c r="F16" s="427">
        <v>13</v>
      </c>
      <c r="G16" s="427">
        <v>21</v>
      </c>
      <c r="H16" s="427">
        <v>41</v>
      </c>
      <c r="I16" s="474">
        <v>0.11708795371582065</v>
      </c>
      <c r="J16" s="476">
        <v>0.17426662794074935</v>
      </c>
      <c r="K16" s="476">
        <v>0.12202562538133008</v>
      </c>
      <c r="L16" s="476">
        <v>1.4412416851441241</v>
      </c>
      <c r="M16" s="476">
        <v>8.3745413941617483E-2</v>
      </c>
      <c r="N16" s="476">
        <v>0.10276719470623621</v>
      </c>
      <c r="O16" s="475"/>
    </row>
    <row r="17" spans="1:15" ht="15.75" customHeight="1">
      <c r="A17" s="473" t="s">
        <v>89</v>
      </c>
      <c r="B17" s="306">
        <v>13</v>
      </c>
      <c r="C17" s="306">
        <f t="shared" si="0"/>
        <v>20</v>
      </c>
      <c r="D17" s="427">
        <v>2</v>
      </c>
      <c r="E17" s="427">
        <v>0</v>
      </c>
      <c r="F17" s="427">
        <v>3</v>
      </c>
      <c r="G17" s="427">
        <v>9</v>
      </c>
      <c r="H17" s="427">
        <v>6</v>
      </c>
      <c r="I17" s="474">
        <v>2.2673680391801197E-2</v>
      </c>
      <c r="J17" s="476">
        <v>0.21276595744680851</v>
      </c>
      <c r="K17" s="476">
        <v>0</v>
      </c>
      <c r="L17" s="476">
        <v>0.28222013170272814</v>
      </c>
      <c r="M17" s="476">
        <v>2.384358607534573E-2</v>
      </c>
      <c r="N17" s="476">
        <v>1.341501587443545E-2</v>
      </c>
      <c r="O17" s="475"/>
    </row>
    <row r="18" spans="1:15" ht="15.75" customHeight="1">
      <c r="A18" s="473" t="s">
        <v>90</v>
      </c>
      <c r="B18" s="306">
        <v>0</v>
      </c>
      <c r="C18" s="306">
        <f t="shared" si="0"/>
        <v>9</v>
      </c>
      <c r="D18" s="427">
        <v>1</v>
      </c>
      <c r="E18" s="427">
        <v>1</v>
      </c>
      <c r="F18" s="427">
        <v>2</v>
      </c>
      <c r="G18" s="427">
        <v>1</v>
      </c>
      <c r="H18" s="427">
        <v>4</v>
      </c>
      <c r="I18" s="474">
        <v>2.9530950076288288E-3</v>
      </c>
      <c r="J18" s="476">
        <v>7.9239302694136288E-2</v>
      </c>
      <c r="K18" s="476">
        <v>7.9611495900007954E-3</v>
      </c>
      <c r="L18" s="476">
        <v>2.4860161591050343E-2</v>
      </c>
      <c r="M18" s="476">
        <v>6.9158684601818878E-4</v>
      </c>
      <c r="N18" s="476">
        <v>2.8922213706237074E-3</v>
      </c>
      <c r="O18" s="475"/>
    </row>
    <row r="19" spans="1:15" ht="15.75" customHeight="1">
      <c r="A19" s="473" t="s">
        <v>91</v>
      </c>
      <c r="B19" s="306">
        <v>114</v>
      </c>
      <c r="C19" s="306">
        <f t="shared" si="0"/>
        <v>109</v>
      </c>
      <c r="D19" s="427">
        <v>0</v>
      </c>
      <c r="E19" s="427">
        <v>7</v>
      </c>
      <c r="F19" s="427">
        <v>7</v>
      </c>
      <c r="G19" s="427">
        <v>27</v>
      </c>
      <c r="H19" s="427">
        <v>68</v>
      </c>
      <c r="I19" s="474">
        <v>5.2514176418725883E-2</v>
      </c>
      <c r="J19" s="476">
        <v>0</v>
      </c>
      <c r="K19" s="476">
        <v>6.8406137007720122E-2</v>
      </c>
      <c r="L19" s="476">
        <v>0.20449897750511251</v>
      </c>
      <c r="M19" s="476">
        <v>2.9031633728306919E-2</v>
      </c>
      <c r="N19" s="476">
        <v>6.8072837936592148E-2</v>
      </c>
      <c r="O19" s="475"/>
    </row>
    <row r="20" spans="1:15" ht="15.75" customHeight="1">
      <c r="A20" s="473" t="s">
        <v>92</v>
      </c>
      <c r="B20" s="306">
        <v>311</v>
      </c>
      <c r="C20" s="306">
        <f t="shared" si="0"/>
        <v>205</v>
      </c>
      <c r="D20" s="427">
        <v>2</v>
      </c>
      <c r="E20" s="427">
        <v>13</v>
      </c>
      <c r="F20" s="427">
        <v>9</v>
      </c>
      <c r="G20" s="427">
        <v>82</v>
      </c>
      <c r="H20" s="427">
        <v>99</v>
      </c>
      <c r="I20" s="474">
        <v>0.13663660661321175</v>
      </c>
      <c r="J20" s="476">
        <v>0.3125</v>
      </c>
      <c r="K20" s="476">
        <v>0.16105054509415262</v>
      </c>
      <c r="L20" s="476">
        <v>0.2412868632707775</v>
      </c>
      <c r="M20" s="476">
        <v>0.12515453532563073</v>
      </c>
      <c r="N20" s="476">
        <v>0.13736263736263737</v>
      </c>
      <c r="O20" s="475"/>
    </row>
    <row r="21" spans="1:15" ht="15.75" customHeight="1">
      <c r="A21" s="473" t="s">
        <v>182</v>
      </c>
      <c r="B21" s="306">
        <f>SUM(B6:B20)</f>
        <v>4326</v>
      </c>
      <c r="C21" s="306">
        <f t="shared" ref="C21:H21" si="1">SUM(C6:C20)</f>
        <v>1822</v>
      </c>
      <c r="D21" s="306">
        <f t="shared" si="1"/>
        <v>24</v>
      </c>
      <c r="E21" s="306">
        <f t="shared" si="1"/>
        <v>60</v>
      </c>
      <c r="F21" s="306">
        <f t="shared" si="1"/>
        <v>117</v>
      </c>
      <c r="G21" s="306">
        <f t="shared" si="1"/>
        <v>869</v>
      </c>
      <c r="H21" s="306">
        <f t="shared" si="1"/>
        <v>752</v>
      </c>
      <c r="I21" s="476">
        <v>9.1270630443614345E-2</v>
      </c>
      <c r="J21" s="476">
        <v>9.6389413229446969E-2</v>
      </c>
      <c r="K21" s="476">
        <v>7.0602355765270713E-2</v>
      </c>
      <c r="L21" s="476">
        <v>0.32868861669850546</v>
      </c>
      <c r="M21" s="476">
        <v>9.4216780995315177E-2</v>
      </c>
      <c r="N21" s="476">
        <v>8.0995904967677029E-2</v>
      </c>
      <c r="O21" s="475"/>
    </row>
    <row r="22" spans="1:15">
      <c r="O22" s="477"/>
    </row>
    <row r="23" spans="1:15">
      <c r="O23" s="477"/>
    </row>
    <row r="24" spans="1:15" ht="18">
      <c r="C24" s="926"/>
      <c r="D24" s="709"/>
      <c r="E24" s="709"/>
      <c r="F24" s="709"/>
      <c r="G24" s="709"/>
      <c r="H24" s="709"/>
      <c r="I24" s="709"/>
      <c r="O24" s="477"/>
    </row>
    <row r="25" spans="1:15">
      <c r="O25" s="477"/>
    </row>
    <row r="26" spans="1:15">
      <c r="I26" s="477"/>
      <c r="J26" s="477"/>
      <c r="K26" s="477"/>
      <c r="L26" s="477"/>
      <c r="M26" s="477"/>
      <c r="O26" s="477"/>
    </row>
    <row r="27" spans="1:15">
      <c r="I27" s="477"/>
      <c r="J27" s="477"/>
      <c r="K27" s="477"/>
      <c r="L27" s="477"/>
      <c r="M27" s="477"/>
      <c r="O27" s="477"/>
    </row>
    <row r="28" spans="1:15">
      <c r="I28" s="477"/>
      <c r="J28" s="477"/>
      <c r="K28" s="477"/>
      <c r="L28" s="477"/>
      <c r="M28" s="477"/>
      <c r="O28" s="477"/>
    </row>
    <row r="29" spans="1:15">
      <c r="I29" s="477"/>
      <c r="J29" s="477"/>
      <c r="K29" s="477"/>
      <c r="L29" s="477"/>
      <c r="M29" s="477"/>
      <c r="O29" s="477"/>
    </row>
    <row r="30" spans="1:15">
      <c r="I30" s="477"/>
      <c r="J30" s="477"/>
      <c r="K30" s="477"/>
      <c r="L30" s="477"/>
      <c r="M30" s="477"/>
      <c r="O30" s="477"/>
    </row>
    <row r="31" spans="1:15">
      <c r="I31" s="477"/>
      <c r="J31" s="477"/>
      <c r="K31" s="477"/>
      <c r="L31" s="477"/>
      <c r="M31" s="477"/>
    </row>
    <row r="32" spans="1:15">
      <c r="I32" s="477"/>
      <c r="J32" s="477"/>
      <c r="K32" s="477"/>
      <c r="L32" s="477"/>
      <c r="M32" s="477"/>
    </row>
    <row r="33" spans="9:13">
      <c r="I33" s="477"/>
      <c r="J33" s="477"/>
      <c r="K33" s="477"/>
      <c r="L33" s="477"/>
      <c r="M33" s="477"/>
    </row>
    <row r="34" spans="9:13">
      <c r="I34" s="477"/>
      <c r="J34" s="477"/>
      <c r="K34" s="477"/>
      <c r="L34" s="477"/>
      <c r="M34" s="477"/>
    </row>
    <row r="35" spans="9:13">
      <c r="I35" s="477"/>
      <c r="J35" s="477"/>
      <c r="K35" s="477"/>
      <c r="L35" s="477"/>
      <c r="M35" s="477"/>
    </row>
    <row r="36" spans="9:13">
      <c r="I36" s="477"/>
      <c r="J36" s="477"/>
      <c r="K36" s="477"/>
      <c r="L36" s="477"/>
      <c r="M36" s="477"/>
    </row>
    <row r="37" spans="9:13">
      <c r="I37" s="477"/>
      <c r="J37" s="477"/>
      <c r="K37" s="477"/>
      <c r="L37" s="477"/>
      <c r="M37" s="477"/>
    </row>
    <row r="38" spans="9:13">
      <c r="I38" s="477"/>
      <c r="J38" s="477"/>
      <c r="K38" s="477"/>
      <c r="L38" s="477"/>
      <c r="M38" s="477"/>
    </row>
    <row r="39" spans="9:13">
      <c r="I39" s="477"/>
      <c r="J39" s="477"/>
      <c r="K39" s="477"/>
      <c r="L39" s="477"/>
      <c r="M39" s="477"/>
    </row>
    <row r="40" spans="9:13">
      <c r="I40" s="477"/>
      <c r="J40" s="477"/>
      <c r="K40" s="477"/>
      <c r="L40" s="477"/>
      <c r="M40" s="477"/>
    </row>
  </sheetData>
  <mergeCells count="6">
    <mergeCell ref="C24:I24"/>
    <mergeCell ref="A1:N1"/>
    <mergeCell ref="A4:A5"/>
    <mergeCell ref="B4:B5"/>
    <mergeCell ref="C4:H4"/>
    <mergeCell ref="I4:N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U12" sqref="U12"/>
    </sheetView>
  </sheetViews>
  <sheetFormatPr defaultRowHeight="15"/>
  <cols>
    <col min="1" max="1" width="3.7109375" customWidth="1"/>
    <col min="2" max="2" width="6" style="486" customWidth="1"/>
    <col min="3" max="3" width="6.7109375" style="486" customWidth="1"/>
    <col min="4" max="6" width="6.5703125" style="486" customWidth="1"/>
    <col min="7" max="7" width="5.5703125" style="486" customWidth="1"/>
    <col min="8" max="8" width="6.28515625" style="486" customWidth="1"/>
    <col min="9" max="11" width="6.5703125" style="486" customWidth="1"/>
    <col min="12" max="12" width="4.28515625" style="486" customWidth="1"/>
    <col min="13" max="16" width="3.28515625" style="486" customWidth="1"/>
    <col min="17" max="17" width="4.28515625" style="486" customWidth="1"/>
    <col min="18" max="18" width="5" style="486" customWidth="1"/>
    <col min="257" max="257" width="3.7109375" customWidth="1"/>
    <col min="258" max="258" width="6" customWidth="1"/>
    <col min="259" max="259" width="6.7109375" customWidth="1"/>
    <col min="260" max="267" width="6.5703125" customWidth="1"/>
    <col min="268" max="268" width="4.28515625" customWidth="1"/>
    <col min="269" max="272" width="3.28515625" customWidth="1"/>
    <col min="273" max="273" width="4.28515625" customWidth="1"/>
    <col min="274" max="274" width="5" customWidth="1"/>
    <col min="513" max="513" width="3.7109375" customWidth="1"/>
    <col min="514" max="514" width="6" customWidth="1"/>
    <col min="515" max="515" width="6.7109375" customWidth="1"/>
    <col min="516" max="523" width="6.5703125" customWidth="1"/>
    <col min="524" max="524" width="4.28515625" customWidth="1"/>
    <col min="525" max="528" width="3.28515625" customWidth="1"/>
    <col min="529" max="529" width="4.28515625" customWidth="1"/>
    <col min="530" max="530" width="5" customWidth="1"/>
    <col min="769" max="769" width="3.7109375" customWidth="1"/>
    <col min="770" max="770" width="6" customWidth="1"/>
    <col min="771" max="771" width="6.7109375" customWidth="1"/>
    <col min="772" max="779" width="6.5703125" customWidth="1"/>
    <col min="780" max="780" width="4.28515625" customWidth="1"/>
    <col min="781" max="784" width="3.28515625" customWidth="1"/>
    <col min="785" max="785" width="4.28515625" customWidth="1"/>
    <col min="786" max="786" width="5" customWidth="1"/>
    <col min="1025" max="1025" width="3.7109375" customWidth="1"/>
    <col min="1026" max="1026" width="6" customWidth="1"/>
    <col min="1027" max="1027" width="6.7109375" customWidth="1"/>
    <col min="1028" max="1035" width="6.5703125" customWidth="1"/>
    <col min="1036" max="1036" width="4.28515625" customWidth="1"/>
    <col min="1037" max="1040" width="3.28515625" customWidth="1"/>
    <col min="1041" max="1041" width="4.28515625" customWidth="1"/>
    <col min="1042" max="1042" width="5" customWidth="1"/>
    <col min="1281" max="1281" width="3.7109375" customWidth="1"/>
    <col min="1282" max="1282" width="6" customWidth="1"/>
    <col min="1283" max="1283" width="6.7109375" customWidth="1"/>
    <col min="1284" max="1291" width="6.5703125" customWidth="1"/>
    <col min="1292" max="1292" width="4.28515625" customWidth="1"/>
    <col min="1293" max="1296" width="3.28515625" customWidth="1"/>
    <col min="1297" max="1297" width="4.28515625" customWidth="1"/>
    <col min="1298" max="1298" width="5" customWidth="1"/>
    <col min="1537" max="1537" width="3.7109375" customWidth="1"/>
    <col min="1538" max="1538" width="6" customWidth="1"/>
    <col min="1539" max="1539" width="6.7109375" customWidth="1"/>
    <col min="1540" max="1547" width="6.5703125" customWidth="1"/>
    <col min="1548" max="1548" width="4.28515625" customWidth="1"/>
    <col min="1549" max="1552" width="3.28515625" customWidth="1"/>
    <col min="1553" max="1553" width="4.28515625" customWidth="1"/>
    <col min="1554" max="1554" width="5" customWidth="1"/>
    <col min="1793" max="1793" width="3.7109375" customWidth="1"/>
    <col min="1794" max="1794" width="6" customWidth="1"/>
    <col min="1795" max="1795" width="6.7109375" customWidth="1"/>
    <col min="1796" max="1803" width="6.5703125" customWidth="1"/>
    <col min="1804" max="1804" width="4.28515625" customWidth="1"/>
    <col min="1805" max="1808" width="3.28515625" customWidth="1"/>
    <col min="1809" max="1809" width="4.28515625" customWidth="1"/>
    <col min="1810" max="1810" width="5" customWidth="1"/>
    <col min="2049" max="2049" width="3.7109375" customWidth="1"/>
    <col min="2050" max="2050" width="6" customWidth="1"/>
    <col min="2051" max="2051" width="6.7109375" customWidth="1"/>
    <col min="2052" max="2059" width="6.5703125" customWidth="1"/>
    <col min="2060" max="2060" width="4.28515625" customWidth="1"/>
    <col min="2061" max="2064" width="3.28515625" customWidth="1"/>
    <col min="2065" max="2065" width="4.28515625" customWidth="1"/>
    <col min="2066" max="2066" width="5" customWidth="1"/>
    <col min="2305" max="2305" width="3.7109375" customWidth="1"/>
    <col min="2306" max="2306" width="6" customWidth="1"/>
    <col min="2307" max="2307" width="6.7109375" customWidth="1"/>
    <col min="2308" max="2315" width="6.5703125" customWidth="1"/>
    <col min="2316" max="2316" width="4.28515625" customWidth="1"/>
    <col min="2317" max="2320" width="3.28515625" customWidth="1"/>
    <col min="2321" max="2321" width="4.28515625" customWidth="1"/>
    <col min="2322" max="2322" width="5" customWidth="1"/>
    <col min="2561" max="2561" width="3.7109375" customWidth="1"/>
    <col min="2562" max="2562" width="6" customWidth="1"/>
    <col min="2563" max="2563" width="6.7109375" customWidth="1"/>
    <col min="2564" max="2571" width="6.5703125" customWidth="1"/>
    <col min="2572" max="2572" width="4.28515625" customWidth="1"/>
    <col min="2573" max="2576" width="3.28515625" customWidth="1"/>
    <col min="2577" max="2577" width="4.28515625" customWidth="1"/>
    <col min="2578" max="2578" width="5" customWidth="1"/>
    <col min="2817" max="2817" width="3.7109375" customWidth="1"/>
    <col min="2818" max="2818" width="6" customWidth="1"/>
    <col min="2819" max="2819" width="6.7109375" customWidth="1"/>
    <col min="2820" max="2827" width="6.5703125" customWidth="1"/>
    <col min="2828" max="2828" width="4.28515625" customWidth="1"/>
    <col min="2829" max="2832" width="3.28515625" customWidth="1"/>
    <col min="2833" max="2833" width="4.28515625" customWidth="1"/>
    <col min="2834" max="2834" width="5" customWidth="1"/>
    <col min="3073" max="3073" width="3.7109375" customWidth="1"/>
    <col min="3074" max="3074" width="6" customWidth="1"/>
    <col min="3075" max="3075" width="6.7109375" customWidth="1"/>
    <col min="3076" max="3083" width="6.5703125" customWidth="1"/>
    <col min="3084" max="3084" width="4.28515625" customWidth="1"/>
    <col min="3085" max="3088" width="3.28515625" customWidth="1"/>
    <col min="3089" max="3089" width="4.28515625" customWidth="1"/>
    <col min="3090" max="3090" width="5" customWidth="1"/>
    <col min="3329" max="3329" width="3.7109375" customWidth="1"/>
    <col min="3330" max="3330" width="6" customWidth="1"/>
    <col min="3331" max="3331" width="6.7109375" customWidth="1"/>
    <col min="3332" max="3339" width="6.5703125" customWidth="1"/>
    <col min="3340" max="3340" width="4.28515625" customWidth="1"/>
    <col min="3341" max="3344" width="3.28515625" customWidth="1"/>
    <col min="3345" max="3345" width="4.28515625" customWidth="1"/>
    <col min="3346" max="3346" width="5" customWidth="1"/>
    <col min="3585" max="3585" width="3.7109375" customWidth="1"/>
    <col min="3586" max="3586" width="6" customWidth="1"/>
    <col min="3587" max="3587" width="6.7109375" customWidth="1"/>
    <col min="3588" max="3595" width="6.5703125" customWidth="1"/>
    <col min="3596" max="3596" width="4.28515625" customWidth="1"/>
    <col min="3597" max="3600" width="3.28515625" customWidth="1"/>
    <col min="3601" max="3601" width="4.28515625" customWidth="1"/>
    <col min="3602" max="3602" width="5" customWidth="1"/>
    <col min="3841" max="3841" width="3.7109375" customWidth="1"/>
    <col min="3842" max="3842" width="6" customWidth="1"/>
    <col min="3843" max="3843" width="6.7109375" customWidth="1"/>
    <col min="3844" max="3851" width="6.5703125" customWidth="1"/>
    <col min="3852" max="3852" width="4.28515625" customWidth="1"/>
    <col min="3853" max="3856" width="3.28515625" customWidth="1"/>
    <col min="3857" max="3857" width="4.28515625" customWidth="1"/>
    <col min="3858" max="3858" width="5" customWidth="1"/>
    <col min="4097" max="4097" width="3.7109375" customWidth="1"/>
    <col min="4098" max="4098" width="6" customWidth="1"/>
    <col min="4099" max="4099" width="6.7109375" customWidth="1"/>
    <col min="4100" max="4107" width="6.5703125" customWidth="1"/>
    <col min="4108" max="4108" width="4.28515625" customWidth="1"/>
    <col min="4109" max="4112" width="3.28515625" customWidth="1"/>
    <col min="4113" max="4113" width="4.28515625" customWidth="1"/>
    <col min="4114" max="4114" width="5" customWidth="1"/>
    <col min="4353" max="4353" width="3.7109375" customWidth="1"/>
    <col min="4354" max="4354" width="6" customWidth="1"/>
    <col min="4355" max="4355" width="6.7109375" customWidth="1"/>
    <col min="4356" max="4363" width="6.5703125" customWidth="1"/>
    <col min="4364" max="4364" width="4.28515625" customWidth="1"/>
    <col min="4365" max="4368" width="3.28515625" customWidth="1"/>
    <col min="4369" max="4369" width="4.28515625" customWidth="1"/>
    <col min="4370" max="4370" width="5" customWidth="1"/>
    <col min="4609" max="4609" width="3.7109375" customWidth="1"/>
    <col min="4610" max="4610" width="6" customWidth="1"/>
    <col min="4611" max="4611" width="6.7109375" customWidth="1"/>
    <col min="4612" max="4619" width="6.5703125" customWidth="1"/>
    <col min="4620" max="4620" width="4.28515625" customWidth="1"/>
    <col min="4621" max="4624" width="3.28515625" customWidth="1"/>
    <col min="4625" max="4625" width="4.28515625" customWidth="1"/>
    <col min="4626" max="4626" width="5" customWidth="1"/>
    <col min="4865" max="4865" width="3.7109375" customWidth="1"/>
    <col min="4866" max="4866" width="6" customWidth="1"/>
    <col min="4867" max="4867" width="6.7109375" customWidth="1"/>
    <col min="4868" max="4875" width="6.5703125" customWidth="1"/>
    <col min="4876" max="4876" width="4.28515625" customWidth="1"/>
    <col min="4877" max="4880" width="3.28515625" customWidth="1"/>
    <col min="4881" max="4881" width="4.28515625" customWidth="1"/>
    <col min="4882" max="4882" width="5" customWidth="1"/>
    <col min="5121" max="5121" width="3.7109375" customWidth="1"/>
    <col min="5122" max="5122" width="6" customWidth="1"/>
    <col min="5123" max="5123" width="6.7109375" customWidth="1"/>
    <col min="5124" max="5131" width="6.5703125" customWidth="1"/>
    <col min="5132" max="5132" width="4.28515625" customWidth="1"/>
    <col min="5133" max="5136" width="3.28515625" customWidth="1"/>
    <col min="5137" max="5137" width="4.28515625" customWidth="1"/>
    <col min="5138" max="5138" width="5" customWidth="1"/>
    <col min="5377" max="5377" width="3.7109375" customWidth="1"/>
    <col min="5378" max="5378" width="6" customWidth="1"/>
    <col min="5379" max="5379" width="6.7109375" customWidth="1"/>
    <col min="5380" max="5387" width="6.5703125" customWidth="1"/>
    <col min="5388" max="5388" width="4.28515625" customWidth="1"/>
    <col min="5389" max="5392" width="3.28515625" customWidth="1"/>
    <col min="5393" max="5393" width="4.28515625" customWidth="1"/>
    <col min="5394" max="5394" width="5" customWidth="1"/>
    <col min="5633" max="5633" width="3.7109375" customWidth="1"/>
    <col min="5634" max="5634" width="6" customWidth="1"/>
    <col min="5635" max="5635" width="6.7109375" customWidth="1"/>
    <col min="5636" max="5643" width="6.5703125" customWidth="1"/>
    <col min="5644" max="5644" width="4.28515625" customWidth="1"/>
    <col min="5645" max="5648" width="3.28515625" customWidth="1"/>
    <col min="5649" max="5649" width="4.28515625" customWidth="1"/>
    <col min="5650" max="5650" width="5" customWidth="1"/>
    <col min="5889" max="5889" width="3.7109375" customWidth="1"/>
    <col min="5890" max="5890" width="6" customWidth="1"/>
    <col min="5891" max="5891" width="6.7109375" customWidth="1"/>
    <col min="5892" max="5899" width="6.5703125" customWidth="1"/>
    <col min="5900" max="5900" width="4.28515625" customWidth="1"/>
    <col min="5901" max="5904" width="3.28515625" customWidth="1"/>
    <col min="5905" max="5905" width="4.28515625" customWidth="1"/>
    <col min="5906" max="5906" width="5" customWidth="1"/>
    <col min="6145" max="6145" width="3.7109375" customWidth="1"/>
    <col min="6146" max="6146" width="6" customWidth="1"/>
    <col min="6147" max="6147" width="6.7109375" customWidth="1"/>
    <col min="6148" max="6155" width="6.5703125" customWidth="1"/>
    <col min="6156" max="6156" width="4.28515625" customWidth="1"/>
    <col min="6157" max="6160" width="3.28515625" customWidth="1"/>
    <col min="6161" max="6161" width="4.28515625" customWidth="1"/>
    <col min="6162" max="6162" width="5" customWidth="1"/>
    <col min="6401" max="6401" width="3.7109375" customWidth="1"/>
    <col min="6402" max="6402" width="6" customWidth="1"/>
    <col min="6403" max="6403" width="6.7109375" customWidth="1"/>
    <col min="6404" max="6411" width="6.5703125" customWidth="1"/>
    <col min="6412" max="6412" width="4.28515625" customWidth="1"/>
    <col min="6413" max="6416" width="3.28515625" customWidth="1"/>
    <col min="6417" max="6417" width="4.28515625" customWidth="1"/>
    <col min="6418" max="6418" width="5" customWidth="1"/>
    <col min="6657" max="6657" width="3.7109375" customWidth="1"/>
    <col min="6658" max="6658" width="6" customWidth="1"/>
    <col min="6659" max="6659" width="6.7109375" customWidth="1"/>
    <col min="6660" max="6667" width="6.5703125" customWidth="1"/>
    <col min="6668" max="6668" width="4.28515625" customWidth="1"/>
    <col min="6669" max="6672" width="3.28515625" customWidth="1"/>
    <col min="6673" max="6673" width="4.28515625" customWidth="1"/>
    <col min="6674" max="6674" width="5" customWidth="1"/>
    <col min="6913" max="6913" width="3.7109375" customWidth="1"/>
    <col min="6914" max="6914" width="6" customWidth="1"/>
    <col min="6915" max="6915" width="6.7109375" customWidth="1"/>
    <col min="6916" max="6923" width="6.5703125" customWidth="1"/>
    <col min="6924" max="6924" width="4.28515625" customWidth="1"/>
    <col min="6925" max="6928" width="3.28515625" customWidth="1"/>
    <col min="6929" max="6929" width="4.28515625" customWidth="1"/>
    <col min="6930" max="6930" width="5" customWidth="1"/>
    <col min="7169" max="7169" width="3.7109375" customWidth="1"/>
    <col min="7170" max="7170" width="6" customWidth="1"/>
    <col min="7171" max="7171" width="6.7109375" customWidth="1"/>
    <col min="7172" max="7179" width="6.5703125" customWidth="1"/>
    <col min="7180" max="7180" width="4.28515625" customWidth="1"/>
    <col min="7181" max="7184" width="3.28515625" customWidth="1"/>
    <col min="7185" max="7185" width="4.28515625" customWidth="1"/>
    <col min="7186" max="7186" width="5" customWidth="1"/>
    <col min="7425" max="7425" width="3.7109375" customWidth="1"/>
    <col min="7426" max="7426" width="6" customWidth="1"/>
    <col min="7427" max="7427" width="6.7109375" customWidth="1"/>
    <col min="7428" max="7435" width="6.5703125" customWidth="1"/>
    <col min="7436" max="7436" width="4.28515625" customWidth="1"/>
    <col min="7437" max="7440" width="3.28515625" customWidth="1"/>
    <col min="7441" max="7441" width="4.28515625" customWidth="1"/>
    <col min="7442" max="7442" width="5" customWidth="1"/>
    <col min="7681" max="7681" width="3.7109375" customWidth="1"/>
    <col min="7682" max="7682" width="6" customWidth="1"/>
    <col min="7683" max="7683" width="6.7109375" customWidth="1"/>
    <col min="7684" max="7691" width="6.5703125" customWidth="1"/>
    <col min="7692" max="7692" width="4.28515625" customWidth="1"/>
    <col min="7693" max="7696" width="3.28515625" customWidth="1"/>
    <col min="7697" max="7697" width="4.28515625" customWidth="1"/>
    <col min="7698" max="7698" width="5" customWidth="1"/>
    <col min="7937" max="7937" width="3.7109375" customWidth="1"/>
    <col min="7938" max="7938" width="6" customWidth="1"/>
    <col min="7939" max="7939" width="6.7109375" customWidth="1"/>
    <col min="7940" max="7947" width="6.5703125" customWidth="1"/>
    <col min="7948" max="7948" width="4.28515625" customWidth="1"/>
    <col min="7949" max="7952" width="3.28515625" customWidth="1"/>
    <col min="7953" max="7953" width="4.28515625" customWidth="1"/>
    <col min="7954" max="7954" width="5" customWidth="1"/>
    <col min="8193" max="8193" width="3.7109375" customWidth="1"/>
    <col min="8194" max="8194" width="6" customWidth="1"/>
    <col min="8195" max="8195" width="6.7109375" customWidth="1"/>
    <col min="8196" max="8203" width="6.5703125" customWidth="1"/>
    <col min="8204" max="8204" width="4.28515625" customWidth="1"/>
    <col min="8205" max="8208" width="3.28515625" customWidth="1"/>
    <col min="8209" max="8209" width="4.28515625" customWidth="1"/>
    <col min="8210" max="8210" width="5" customWidth="1"/>
    <col min="8449" max="8449" width="3.7109375" customWidth="1"/>
    <col min="8450" max="8450" width="6" customWidth="1"/>
    <col min="8451" max="8451" width="6.7109375" customWidth="1"/>
    <col min="8452" max="8459" width="6.5703125" customWidth="1"/>
    <col min="8460" max="8460" width="4.28515625" customWidth="1"/>
    <col min="8461" max="8464" width="3.28515625" customWidth="1"/>
    <col min="8465" max="8465" width="4.28515625" customWidth="1"/>
    <col min="8466" max="8466" width="5" customWidth="1"/>
    <col min="8705" max="8705" width="3.7109375" customWidth="1"/>
    <col min="8706" max="8706" width="6" customWidth="1"/>
    <col min="8707" max="8707" width="6.7109375" customWidth="1"/>
    <col min="8708" max="8715" width="6.5703125" customWidth="1"/>
    <col min="8716" max="8716" width="4.28515625" customWidth="1"/>
    <col min="8717" max="8720" width="3.28515625" customWidth="1"/>
    <col min="8721" max="8721" width="4.28515625" customWidth="1"/>
    <col min="8722" max="8722" width="5" customWidth="1"/>
    <col min="8961" max="8961" width="3.7109375" customWidth="1"/>
    <col min="8962" max="8962" width="6" customWidth="1"/>
    <col min="8963" max="8963" width="6.7109375" customWidth="1"/>
    <col min="8964" max="8971" width="6.5703125" customWidth="1"/>
    <col min="8972" max="8972" width="4.28515625" customWidth="1"/>
    <col min="8973" max="8976" width="3.28515625" customWidth="1"/>
    <col min="8977" max="8977" width="4.28515625" customWidth="1"/>
    <col min="8978" max="8978" width="5" customWidth="1"/>
    <col min="9217" max="9217" width="3.7109375" customWidth="1"/>
    <col min="9218" max="9218" width="6" customWidth="1"/>
    <col min="9219" max="9219" width="6.7109375" customWidth="1"/>
    <col min="9220" max="9227" width="6.5703125" customWidth="1"/>
    <col min="9228" max="9228" width="4.28515625" customWidth="1"/>
    <col min="9229" max="9232" width="3.28515625" customWidth="1"/>
    <col min="9233" max="9233" width="4.28515625" customWidth="1"/>
    <col min="9234" max="9234" width="5" customWidth="1"/>
    <col min="9473" max="9473" width="3.7109375" customWidth="1"/>
    <col min="9474" max="9474" width="6" customWidth="1"/>
    <col min="9475" max="9475" width="6.7109375" customWidth="1"/>
    <col min="9476" max="9483" width="6.5703125" customWidth="1"/>
    <col min="9484" max="9484" width="4.28515625" customWidth="1"/>
    <col min="9485" max="9488" width="3.28515625" customWidth="1"/>
    <col min="9489" max="9489" width="4.28515625" customWidth="1"/>
    <col min="9490" max="9490" width="5" customWidth="1"/>
    <col min="9729" max="9729" width="3.7109375" customWidth="1"/>
    <col min="9730" max="9730" width="6" customWidth="1"/>
    <col min="9731" max="9731" width="6.7109375" customWidth="1"/>
    <col min="9732" max="9739" width="6.5703125" customWidth="1"/>
    <col min="9740" max="9740" width="4.28515625" customWidth="1"/>
    <col min="9741" max="9744" width="3.28515625" customWidth="1"/>
    <col min="9745" max="9745" width="4.28515625" customWidth="1"/>
    <col min="9746" max="9746" width="5" customWidth="1"/>
    <col min="9985" max="9985" width="3.7109375" customWidth="1"/>
    <col min="9986" max="9986" width="6" customWidth="1"/>
    <col min="9987" max="9987" width="6.7109375" customWidth="1"/>
    <col min="9988" max="9995" width="6.5703125" customWidth="1"/>
    <col min="9996" max="9996" width="4.28515625" customWidth="1"/>
    <col min="9997" max="10000" width="3.28515625" customWidth="1"/>
    <col min="10001" max="10001" width="4.28515625" customWidth="1"/>
    <col min="10002" max="10002" width="5" customWidth="1"/>
    <col min="10241" max="10241" width="3.7109375" customWidth="1"/>
    <col min="10242" max="10242" width="6" customWidth="1"/>
    <col min="10243" max="10243" width="6.7109375" customWidth="1"/>
    <col min="10244" max="10251" width="6.5703125" customWidth="1"/>
    <col min="10252" max="10252" width="4.28515625" customWidth="1"/>
    <col min="10253" max="10256" width="3.28515625" customWidth="1"/>
    <col min="10257" max="10257" width="4.28515625" customWidth="1"/>
    <col min="10258" max="10258" width="5" customWidth="1"/>
    <col min="10497" max="10497" width="3.7109375" customWidth="1"/>
    <col min="10498" max="10498" width="6" customWidth="1"/>
    <col min="10499" max="10499" width="6.7109375" customWidth="1"/>
    <col min="10500" max="10507" width="6.5703125" customWidth="1"/>
    <col min="10508" max="10508" width="4.28515625" customWidth="1"/>
    <col min="10509" max="10512" width="3.28515625" customWidth="1"/>
    <col min="10513" max="10513" width="4.28515625" customWidth="1"/>
    <col min="10514" max="10514" width="5" customWidth="1"/>
    <col min="10753" max="10753" width="3.7109375" customWidth="1"/>
    <col min="10754" max="10754" width="6" customWidth="1"/>
    <col min="10755" max="10755" width="6.7109375" customWidth="1"/>
    <col min="10756" max="10763" width="6.5703125" customWidth="1"/>
    <col min="10764" max="10764" width="4.28515625" customWidth="1"/>
    <col min="10765" max="10768" width="3.28515625" customWidth="1"/>
    <col min="10769" max="10769" width="4.28515625" customWidth="1"/>
    <col min="10770" max="10770" width="5" customWidth="1"/>
    <col min="11009" max="11009" width="3.7109375" customWidth="1"/>
    <col min="11010" max="11010" width="6" customWidth="1"/>
    <col min="11011" max="11011" width="6.7109375" customWidth="1"/>
    <col min="11012" max="11019" width="6.5703125" customWidth="1"/>
    <col min="11020" max="11020" width="4.28515625" customWidth="1"/>
    <col min="11021" max="11024" width="3.28515625" customWidth="1"/>
    <col min="11025" max="11025" width="4.28515625" customWidth="1"/>
    <col min="11026" max="11026" width="5" customWidth="1"/>
    <col min="11265" max="11265" width="3.7109375" customWidth="1"/>
    <col min="11266" max="11266" width="6" customWidth="1"/>
    <col min="11267" max="11267" width="6.7109375" customWidth="1"/>
    <col min="11268" max="11275" width="6.5703125" customWidth="1"/>
    <col min="11276" max="11276" width="4.28515625" customWidth="1"/>
    <col min="11277" max="11280" width="3.28515625" customWidth="1"/>
    <col min="11281" max="11281" width="4.28515625" customWidth="1"/>
    <col min="11282" max="11282" width="5" customWidth="1"/>
    <col min="11521" max="11521" width="3.7109375" customWidth="1"/>
    <col min="11522" max="11522" width="6" customWidth="1"/>
    <col min="11523" max="11523" width="6.7109375" customWidth="1"/>
    <col min="11524" max="11531" width="6.5703125" customWidth="1"/>
    <col min="11532" max="11532" width="4.28515625" customWidth="1"/>
    <col min="11533" max="11536" width="3.28515625" customWidth="1"/>
    <col min="11537" max="11537" width="4.28515625" customWidth="1"/>
    <col min="11538" max="11538" width="5" customWidth="1"/>
    <col min="11777" max="11777" width="3.7109375" customWidth="1"/>
    <col min="11778" max="11778" width="6" customWidth="1"/>
    <col min="11779" max="11779" width="6.7109375" customWidth="1"/>
    <col min="11780" max="11787" width="6.5703125" customWidth="1"/>
    <col min="11788" max="11788" width="4.28515625" customWidth="1"/>
    <col min="11789" max="11792" width="3.28515625" customWidth="1"/>
    <col min="11793" max="11793" width="4.28515625" customWidth="1"/>
    <col min="11794" max="11794" width="5" customWidth="1"/>
    <col min="12033" max="12033" width="3.7109375" customWidth="1"/>
    <col min="12034" max="12034" width="6" customWidth="1"/>
    <col min="12035" max="12035" width="6.7109375" customWidth="1"/>
    <col min="12036" max="12043" width="6.5703125" customWidth="1"/>
    <col min="12044" max="12044" width="4.28515625" customWidth="1"/>
    <col min="12045" max="12048" width="3.28515625" customWidth="1"/>
    <col min="12049" max="12049" width="4.28515625" customWidth="1"/>
    <col min="12050" max="12050" width="5" customWidth="1"/>
    <col min="12289" max="12289" width="3.7109375" customWidth="1"/>
    <col min="12290" max="12290" width="6" customWidth="1"/>
    <col min="12291" max="12291" width="6.7109375" customWidth="1"/>
    <col min="12292" max="12299" width="6.5703125" customWidth="1"/>
    <col min="12300" max="12300" width="4.28515625" customWidth="1"/>
    <col min="12301" max="12304" width="3.28515625" customWidth="1"/>
    <col min="12305" max="12305" width="4.28515625" customWidth="1"/>
    <col min="12306" max="12306" width="5" customWidth="1"/>
    <col min="12545" max="12545" width="3.7109375" customWidth="1"/>
    <col min="12546" max="12546" width="6" customWidth="1"/>
    <col min="12547" max="12547" width="6.7109375" customWidth="1"/>
    <col min="12548" max="12555" width="6.5703125" customWidth="1"/>
    <col min="12556" max="12556" width="4.28515625" customWidth="1"/>
    <col min="12557" max="12560" width="3.28515625" customWidth="1"/>
    <col min="12561" max="12561" width="4.28515625" customWidth="1"/>
    <col min="12562" max="12562" width="5" customWidth="1"/>
    <col min="12801" max="12801" width="3.7109375" customWidth="1"/>
    <col min="12802" max="12802" width="6" customWidth="1"/>
    <col min="12803" max="12803" width="6.7109375" customWidth="1"/>
    <col min="12804" max="12811" width="6.5703125" customWidth="1"/>
    <col min="12812" max="12812" width="4.28515625" customWidth="1"/>
    <col min="12813" max="12816" width="3.28515625" customWidth="1"/>
    <col min="12817" max="12817" width="4.28515625" customWidth="1"/>
    <col min="12818" max="12818" width="5" customWidth="1"/>
    <col min="13057" max="13057" width="3.7109375" customWidth="1"/>
    <col min="13058" max="13058" width="6" customWidth="1"/>
    <col min="13059" max="13059" width="6.7109375" customWidth="1"/>
    <col min="13060" max="13067" width="6.5703125" customWidth="1"/>
    <col min="13068" max="13068" width="4.28515625" customWidth="1"/>
    <col min="13069" max="13072" width="3.28515625" customWidth="1"/>
    <col min="13073" max="13073" width="4.28515625" customWidth="1"/>
    <col min="13074" max="13074" width="5" customWidth="1"/>
    <col min="13313" max="13313" width="3.7109375" customWidth="1"/>
    <col min="13314" max="13314" width="6" customWidth="1"/>
    <col min="13315" max="13315" width="6.7109375" customWidth="1"/>
    <col min="13316" max="13323" width="6.5703125" customWidth="1"/>
    <col min="13324" max="13324" width="4.28515625" customWidth="1"/>
    <col min="13325" max="13328" width="3.28515625" customWidth="1"/>
    <col min="13329" max="13329" width="4.28515625" customWidth="1"/>
    <col min="13330" max="13330" width="5" customWidth="1"/>
    <col min="13569" max="13569" width="3.7109375" customWidth="1"/>
    <col min="13570" max="13570" width="6" customWidth="1"/>
    <col min="13571" max="13571" width="6.7109375" customWidth="1"/>
    <col min="13572" max="13579" width="6.5703125" customWidth="1"/>
    <col min="13580" max="13580" width="4.28515625" customWidth="1"/>
    <col min="13581" max="13584" width="3.28515625" customWidth="1"/>
    <col min="13585" max="13585" width="4.28515625" customWidth="1"/>
    <col min="13586" max="13586" width="5" customWidth="1"/>
    <col min="13825" max="13825" width="3.7109375" customWidth="1"/>
    <col min="13826" max="13826" width="6" customWidth="1"/>
    <col min="13827" max="13827" width="6.7109375" customWidth="1"/>
    <col min="13828" max="13835" width="6.5703125" customWidth="1"/>
    <col min="13836" max="13836" width="4.28515625" customWidth="1"/>
    <col min="13837" max="13840" width="3.28515625" customWidth="1"/>
    <col min="13841" max="13841" width="4.28515625" customWidth="1"/>
    <col min="13842" max="13842" width="5" customWidth="1"/>
    <col min="14081" max="14081" width="3.7109375" customWidth="1"/>
    <col min="14082" max="14082" width="6" customWidth="1"/>
    <col min="14083" max="14083" width="6.7109375" customWidth="1"/>
    <col min="14084" max="14091" width="6.5703125" customWidth="1"/>
    <col min="14092" max="14092" width="4.28515625" customWidth="1"/>
    <col min="14093" max="14096" width="3.28515625" customWidth="1"/>
    <col min="14097" max="14097" width="4.28515625" customWidth="1"/>
    <col min="14098" max="14098" width="5" customWidth="1"/>
    <col min="14337" max="14337" width="3.7109375" customWidth="1"/>
    <col min="14338" max="14338" width="6" customWidth="1"/>
    <col min="14339" max="14339" width="6.7109375" customWidth="1"/>
    <col min="14340" max="14347" width="6.5703125" customWidth="1"/>
    <col min="14348" max="14348" width="4.28515625" customWidth="1"/>
    <col min="14349" max="14352" width="3.28515625" customWidth="1"/>
    <col min="14353" max="14353" width="4.28515625" customWidth="1"/>
    <col min="14354" max="14354" width="5" customWidth="1"/>
    <col min="14593" max="14593" width="3.7109375" customWidth="1"/>
    <col min="14594" max="14594" width="6" customWidth="1"/>
    <col min="14595" max="14595" width="6.7109375" customWidth="1"/>
    <col min="14596" max="14603" width="6.5703125" customWidth="1"/>
    <col min="14604" max="14604" width="4.28515625" customWidth="1"/>
    <col min="14605" max="14608" width="3.28515625" customWidth="1"/>
    <col min="14609" max="14609" width="4.28515625" customWidth="1"/>
    <col min="14610" max="14610" width="5" customWidth="1"/>
    <col min="14849" max="14849" width="3.7109375" customWidth="1"/>
    <col min="14850" max="14850" width="6" customWidth="1"/>
    <col min="14851" max="14851" width="6.7109375" customWidth="1"/>
    <col min="14852" max="14859" width="6.5703125" customWidth="1"/>
    <col min="14860" max="14860" width="4.28515625" customWidth="1"/>
    <col min="14861" max="14864" width="3.28515625" customWidth="1"/>
    <col min="14865" max="14865" width="4.28515625" customWidth="1"/>
    <col min="14866" max="14866" width="5" customWidth="1"/>
    <col min="15105" max="15105" width="3.7109375" customWidth="1"/>
    <col min="15106" max="15106" width="6" customWidth="1"/>
    <col min="15107" max="15107" width="6.7109375" customWidth="1"/>
    <col min="15108" max="15115" width="6.5703125" customWidth="1"/>
    <col min="15116" max="15116" width="4.28515625" customWidth="1"/>
    <col min="15117" max="15120" width="3.28515625" customWidth="1"/>
    <col min="15121" max="15121" width="4.28515625" customWidth="1"/>
    <col min="15122" max="15122" width="5" customWidth="1"/>
    <col min="15361" max="15361" width="3.7109375" customWidth="1"/>
    <col min="15362" max="15362" width="6" customWidth="1"/>
    <col min="15363" max="15363" width="6.7109375" customWidth="1"/>
    <col min="15364" max="15371" width="6.5703125" customWidth="1"/>
    <col min="15372" max="15372" width="4.28515625" customWidth="1"/>
    <col min="15373" max="15376" width="3.28515625" customWidth="1"/>
    <col min="15377" max="15377" width="4.28515625" customWidth="1"/>
    <col min="15378" max="15378" width="5" customWidth="1"/>
    <col min="15617" max="15617" width="3.7109375" customWidth="1"/>
    <col min="15618" max="15618" width="6" customWidth="1"/>
    <col min="15619" max="15619" width="6.7109375" customWidth="1"/>
    <col min="15620" max="15627" width="6.5703125" customWidth="1"/>
    <col min="15628" max="15628" width="4.28515625" customWidth="1"/>
    <col min="15629" max="15632" width="3.28515625" customWidth="1"/>
    <col min="15633" max="15633" width="4.28515625" customWidth="1"/>
    <col min="15634" max="15634" width="5" customWidth="1"/>
    <col min="15873" max="15873" width="3.7109375" customWidth="1"/>
    <col min="15874" max="15874" width="6" customWidth="1"/>
    <col min="15875" max="15875" width="6.7109375" customWidth="1"/>
    <col min="15876" max="15883" width="6.5703125" customWidth="1"/>
    <col min="15884" max="15884" width="4.28515625" customWidth="1"/>
    <col min="15885" max="15888" width="3.28515625" customWidth="1"/>
    <col min="15889" max="15889" width="4.28515625" customWidth="1"/>
    <col min="15890" max="15890" width="5" customWidth="1"/>
    <col min="16129" max="16129" width="3.7109375" customWidth="1"/>
    <col min="16130" max="16130" width="6" customWidth="1"/>
    <col min="16131" max="16131" width="6.7109375" customWidth="1"/>
    <col min="16132" max="16139" width="6.5703125" customWidth="1"/>
    <col min="16140" max="16140" width="4.28515625" customWidth="1"/>
    <col min="16141" max="16144" width="3.28515625" customWidth="1"/>
    <col min="16145" max="16145" width="4.28515625" customWidth="1"/>
    <col min="16146" max="16146" width="5" customWidth="1"/>
  </cols>
  <sheetData>
    <row r="1" spans="1:18">
      <c r="A1" s="68"/>
      <c r="B1" s="478"/>
      <c r="C1" s="478"/>
      <c r="D1" s="479" t="s">
        <v>605</v>
      </c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</row>
    <row r="2" spans="1:18">
      <c r="A2" s="68" t="s">
        <v>606</v>
      </c>
      <c r="B2" s="478"/>
      <c r="C2" s="478"/>
      <c r="D2" s="480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</row>
    <row r="3" spans="1:18">
      <c r="A3" s="935" t="s">
        <v>232</v>
      </c>
      <c r="B3" s="937" t="s">
        <v>607</v>
      </c>
      <c r="C3" s="937"/>
      <c r="D3" s="938" t="s">
        <v>608</v>
      </c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938"/>
      <c r="P3" s="938"/>
      <c r="Q3" s="938"/>
      <c r="R3" s="938"/>
    </row>
    <row r="4" spans="1:18">
      <c r="A4" s="936"/>
      <c r="B4" s="937"/>
      <c r="C4" s="937"/>
      <c r="D4" s="939" t="s">
        <v>609</v>
      </c>
      <c r="E4" s="939" t="s">
        <v>610</v>
      </c>
      <c r="F4" s="939" t="s">
        <v>611</v>
      </c>
      <c r="G4" s="426"/>
      <c r="H4" s="426"/>
      <c r="I4" s="426" t="s">
        <v>352</v>
      </c>
      <c r="J4" s="426"/>
      <c r="K4" s="426"/>
      <c r="L4" s="939" t="s">
        <v>612</v>
      </c>
      <c r="M4" s="426"/>
      <c r="N4" s="426" t="s">
        <v>613</v>
      </c>
      <c r="O4" s="426"/>
      <c r="P4" s="426"/>
      <c r="Q4" s="426"/>
      <c r="R4" s="940" t="s">
        <v>614</v>
      </c>
    </row>
    <row r="5" spans="1:18" ht="40.5">
      <c r="A5" s="936"/>
      <c r="B5" s="482" t="s">
        <v>609</v>
      </c>
      <c r="C5" s="482" t="s">
        <v>611</v>
      </c>
      <c r="D5" s="939"/>
      <c r="E5" s="939"/>
      <c r="F5" s="939"/>
      <c r="G5" s="483" t="s">
        <v>615</v>
      </c>
      <c r="H5" s="483" t="s">
        <v>616</v>
      </c>
      <c r="I5" s="483" t="s">
        <v>617</v>
      </c>
      <c r="J5" s="483" t="s">
        <v>618</v>
      </c>
      <c r="K5" s="483" t="s">
        <v>619</v>
      </c>
      <c r="L5" s="939"/>
      <c r="M5" s="483" t="s">
        <v>615</v>
      </c>
      <c r="N5" s="483" t="s">
        <v>616</v>
      </c>
      <c r="O5" s="483" t="s">
        <v>617</v>
      </c>
      <c r="P5" s="483" t="s">
        <v>618</v>
      </c>
      <c r="Q5" s="483" t="s">
        <v>619</v>
      </c>
      <c r="R5" s="940"/>
    </row>
    <row r="6" spans="1:18" s="464" customFormat="1" ht="11.25">
      <c r="A6" s="426" t="s">
        <v>498</v>
      </c>
      <c r="B6" s="484">
        <v>29395</v>
      </c>
      <c r="C6" s="426">
        <v>29442</v>
      </c>
      <c r="D6" s="484">
        <v>34696</v>
      </c>
      <c r="E6" s="484">
        <f>F6+L6</f>
        <v>36004</v>
      </c>
      <c r="F6" s="426">
        <f t="shared" ref="F6:F20" si="0">SUM(G6:K6)</f>
        <v>35645</v>
      </c>
      <c r="G6" s="484">
        <v>87</v>
      </c>
      <c r="H6" s="484">
        <v>1023</v>
      </c>
      <c r="I6" s="484">
        <v>977</v>
      </c>
      <c r="J6" s="484">
        <v>16630</v>
      </c>
      <c r="K6" s="484">
        <v>16928</v>
      </c>
      <c r="L6" s="426">
        <f>SUM(M6:Q6)</f>
        <v>359</v>
      </c>
      <c r="M6" s="484">
        <v>0</v>
      </c>
      <c r="N6" s="484">
        <v>4</v>
      </c>
      <c r="O6" s="484">
        <v>0</v>
      </c>
      <c r="P6" s="484">
        <v>152</v>
      </c>
      <c r="Q6" s="484">
        <v>203</v>
      </c>
      <c r="R6" s="485">
        <f>F6/E6*100</f>
        <v>99.002888567936893</v>
      </c>
    </row>
    <row r="7" spans="1:18" s="464" customFormat="1" ht="11.25">
      <c r="A7" s="426" t="s">
        <v>499</v>
      </c>
      <c r="B7" s="484">
        <v>44098</v>
      </c>
      <c r="C7" s="426">
        <v>45811</v>
      </c>
      <c r="D7" s="484">
        <v>53380</v>
      </c>
      <c r="E7" s="484">
        <f t="shared" ref="E7:E20" si="1">F7+L7</f>
        <v>56904</v>
      </c>
      <c r="F7" s="426">
        <f t="shared" si="0"/>
        <v>56894</v>
      </c>
      <c r="G7" s="484">
        <v>262</v>
      </c>
      <c r="H7" s="484">
        <v>1785</v>
      </c>
      <c r="I7" s="484">
        <v>1125</v>
      </c>
      <c r="J7" s="484">
        <v>28034</v>
      </c>
      <c r="K7" s="484">
        <v>25688</v>
      </c>
      <c r="L7" s="426">
        <f t="shared" ref="L7:L20" si="2">SUM(M7:Q7)</f>
        <v>10</v>
      </c>
      <c r="M7" s="484">
        <v>0</v>
      </c>
      <c r="N7" s="484">
        <v>10</v>
      </c>
      <c r="O7" s="484">
        <v>0</v>
      </c>
      <c r="P7" s="484">
        <v>0</v>
      </c>
      <c r="Q7" s="484">
        <v>0</v>
      </c>
      <c r="R7" s="485">
        <f t="shared" ref="R7:R20" si="3">F7/E7*100</f>
        <v>99.982426542949526</v>
      </c>
    </row>
    <row r="8" spans="1:18" s="464" customFormat="1" ht="11.25">
      <c r="A8" s="426" t="s">
        <v>500</v>
      </c>
      <c r="B8" s="484">
        <v>43265</v>
      </c>
      <c r="C8" s="426">
        <v>44120</v>
      </c>
      <c r="D8" s="484">
        <v>52270</v>
      </c>
      <c r="E8" s="484">
        <f t="shared" si="1"/>
        <v>54084</v>
      </c>
      <c r="F8" s="426">
        <f t="shared" si="0"/>
        <v>53537</v>
      </c>
      <c r="G8" s="484">
        <v>58</v>
      </c>
      <c r="H8" s="484">
        <v>1200</v>
      </c>
      <c r="I8" s="484">
        <v>686</v>
      </c>
      <c r="J8" s="484">
        <v>27011</v>
      </c>
      <c r="K8" s="484">
        <v>24582</v>
      </c>
      <c r="L8" s="426">
        <f t="shared" si="2"/>
        <v>547</v>
      </c>
      <c r="M8" s="484">
        <v>0</v>
      </c>
      <c r="N8" s="484">
        <v>4</v>
      </c>
      <c r="O8" s="484">
        <v>3</v>
      </c>
      <c r="P8" s="484">
        <v>263</v>
      </c>
      <c r="Q8" s="484">
        <v>277</v>
      </c>
      <c r="R8" s="485">
        <f t="shared" si="3"/>
        <v>98.98861030988833</v>
      </c>
    </row>
    <row r="9" spans="1:18" s="464" customFormat="1" ht="11.25">
      <c r="A9" s="426" t="s">
        <v>47</v>
      </c>
      <c r="B9" s="484">
        <v>29631</v>
      </c>
      <c r="C9" s="426">
        <v>31018</v>
      </c>
      <c r="D9" s="484">
        <v>34003</v>
      </c>
      <c r="E9" s="484">
        <f t="shared" si="1"/>
        <v>36022</v>
      </c>
      <c r="F9" s="426">
        <f t="shared" si="0"/>
        <v>36018</v>
      </c>
      <c r="G9" s="484">
        <v>103</v>
      </c>
      <c r="H9" s="484">
        <v>1162</v>
      </c>
      <c r="I9" s="484">
        <v>629</v>
      </c>
      <c r="J9" s="484">
        <v>18323</v>
      </c>
      <c r="K9" s="484">
        <v>15801</v>
      </c>
      <c r="L9" s="426">
        <f t="shared" si="2"/>
        <v>4</v>
      </c>
      <c r="M9" s="484">
        <v>2</v>
      </c>
      <c r="N9" s="484">
        <v>0</v>
      </c>
      <c r="O9" s="484">
        <v>2</v>
      </c>
      <c r="P9" s="484">
        <v>0</v>
      </c>
      <c r="Q9" s="484">
        <v>0</v>
      </c>
      <c r="R9" s="485">
        <f t="shared" si="3"/>
        <v>99.988895674865361</v>
      </c>
    </row>
    <row r="10" spans="1:18" s="464" customFormat="1" ht="11.25">
      <c r="A10" s="426" t="s">
        <v>501</v>
      </c>
      <c r="B10" s="484">
        <v>34708</v>
      </c>
      <c r="C10" s="426">
        <v>35354</v>
      </c>
      <c r="D10" s="484">
        <v>34715</v>
      </c>
      <c r="E10" s="484">
        <f t="shared" si="1"/>
        <v>37063</v>
      </c>
      <c r="F10" s="426">
        <f t="shared" si="0"/>
        <v>36581</v>
      </c>
      <c r="G10" s="484">
        <v>22</v>
      </c>
      <c r="H10" s="484">
        <v>883</v>
      </c>
      <c r="I10" s="484">
        <v>780</v>
      </c>
      <c r="J10" s="484">
        <v>19848</v>
      </c>
      <c r="K10" s="484">
        <v>15048</v>
      </c>
      <c r="L10" s="426">
        <f t="shared" si="2"/>
        <v>482</v>
      </c>
      <c r="M10" s="484">
        <v>0</v>
      </c>
      <c r="N10" s="484">
        <v>6</v>
      </c>
      <c r="O10" s="484">
        <v>7</v>
      </c>
      <c r="P10" s="484">
        <v>180</v>
      </c>
      <c r="Q10" s="484">
        <v>289</v>
      </c>
      <c r="R10" s="485">
        <f t="shared" si="3"/>
        <v>98.69951164233872</v>
      </c>
    </row>
    <row r="11" spans="1:18" s="464" customFormat="1" ht="11.25">
      <c r="A11" s="426" t="s">
        <v>502</v>
      </c>
      <c r="B11" s="484">
        <v>43737</v>
      </c>
      <c r="C11" s="426">
        <v>44853</v>
      </c>
      <c r="D11" s="484">
        <v>47875</v>
      </c>
      <c r="E11" s="484">
        <f t="shared" si="1"/>
        <v>48949</v>
      </c>
      <c r="F11" s="426">
        <f t="shared" si="0"/>
        <v>48949</v>
      </c>
      <c r="G11" s="484">
        <v>303</v>
      </c>
      <c r="H11" s="484">
        <v>1730</v>
      </c>
      <c r="I11" s="484">
        <v>687</v>
      </c>
      <c r="J11" s="484">
        <v>26061</v>
      </c>
      <c r="K11" s="484">
        <v>20168</v>
      </c>
      <c r="L11" s="426">
        <f t="shared" si="2"/>
        <v>0</v>
      </c>
      <c r="M11" s="484">
        <v>0</v>
      </c>
      <c r="N11" s="484">
        <v>0</v>
      </c>
      <c r="O11" s="484">
        <v>0</v>
      </c>
      <c r="P11" s="484">
        <v>0</v>
      </c>
      <c r="Q11" s="484">
        <v>0</v>
      </c>
      <c r="R11" s="485">
        <f t="shared" si="3"/>
        <v>100</v>
      </c>
    </row>
    <row r="12" spans="1:18" s="464" customFormat="1" ht="11.25">
      <c r="A12" s="426" t="s">
        <v>503</v>
      </c>
      <c r="B12" s="484">
        <v>59381</v>
      </c>
      <c r="C12" s="426">
        <v>60434</v>
      </c>
      <c r="D12" s="484">
        <v>59720</v>
      </c>
      <c r="E12" s="484">
        <f t="shared" si="1"/>
        <v>63507</v>
      </c>
      <c r="F12" s="426">
        <f t="shared" si="0"/>
        <v>63506</v>
      </c>
      <c r="G12" s="484">
        <v>232</v>
      </c>
      <c r="H12" s="484">
        <v>1058</v>
      </c>
      <c r="I12" s="484">
        <v>836</v>
      </c>
      <c r="J12" s="484">
        <v>34741</v>
      </c>
      <c r="K12" s="484">
        <v>26639</v>
      </c>
      <c r="L12" s="426">
        <f t="shared" si="2"/>
        <v>1</v>
      </c>
      <c r="M12" s="484">
        <v>0</v>
      </c>
      <c r="N12" s="484">
        <v>1</v>
      </c>
      <c r="O12" s="484">
        <v>0</v>
      </c>
      <c r="P12" s="484">
        <v>0</v>
      </c>
      <c r="Q12" s="484">
        <v>0</v>
      </c>
      <c r="R12" s="485">
        <f t="shared" si="3"/>
        <v>99.998425370431605</v>
      </c>
    </row>
    <row r="13" spans="1:18" s="464" customFormat="1" ht="11.25">
      <c r="A13" s="426" t="s">
        <v>504</v>
      </c>
      <c r="B13" s="484">
        <v>43922</v>
      </c>
      <c r="C13" s="426">
        <v>44819</v>
      </c>
      <c r="D13" s="484">
        <v>51092</v>
      </c>
      <c r="E13" s="484">
        <f t="shared" si="1"/>
        <v>52970</v>
      </c>
      <c r="F13" s="426">
        <f t="shared" si="0"/>
        <v>52970</v>
      </c>
      <c r="G13" s="484">
        <v>1740</v>
      </c>
      <c r="H13" s="484">
        <v>1119</v>
      </c>
      <c r="I13" s="484">
        <v>313</v>
      </c>
      <c r="J13" s="484">
        <v>24522</v>
      </c>
      <c r="K13" s="484">
        <v>25276</v>
      </c>
      <c r="L13" s="426">
        <f t="shared" si="2"/>
        <v>0</v>
      </c>
      <c r="M13" s="484">
        <v>0</v>
      </c>
      <c r="N13" s="484">
        <v>0</v>
      </c>
      <c r="O13" s="484">
        <v>0</v>
      </c>
      <c r="P13" s="484">
        <v>0</v>
      </c>
      <c r="Q13" s="484">
        <v>0</v>
      </c>
      <c r="R13" s="485">
        <f t="shared" si="3"/>
        <v>100</v>
      </c>
    </row>
    <row r="14" spans="1:18" s="464" customFormat="1" ht="11.25">
      <c r="A14" s="426" t="s">
        <v>505</v>
      </c>
      <c r="B14" s="484">
        <v>45269</v>
      </c>
      <c r="C14" s="426">
        <v>45274</v>
      </c>
      <c r="D14" s="484">
        <v>52347</v>
      </c>
      <c r="E14" s="484">
        <f t="shared" si="1"/>
        <v>52347</v>
      </c>
      <c r="F14" s="426">
        <f t="shared" si="0"/>
        <v>52347</v>
      </c>
      <c r="G14" s="484">
        <v>977</v>
      </c>
      <c r="H14" s="484">
        <v>1793</v>
      </c>
      <c r="I14" s="484">
        <v>492</v>
      </c>
      <c r="J14" s="484">
        <v>25569</v>
      </c>
      <c r="K14" s="484">
        <v>23516</v>
      </c>
      <c r="L14" s="426">
        <f t="shared" si="2"/>
        <v>0</v>
      </c>
      <c r="M14" s="484">
        <v>0</v>
      </c>
      <c r="N14" s="484">
        <v>0</v>
      </c>
      <c r="O14" s="484">
        <v>0</v>
      </c>
      <c r="P14" s="484">
        <v>0</v>
      </c>
      <c r="Q14" s="484">
        <v>0</v>
      </c>
      <c r="R14" s="485">
        <f t="shared" si="3"/>
        <v>100</v>
      </c>
    </row>
    <row r="15" spans="1:18" s="464" customFormat="1" ht="11.25">
      <c r="A15" s="426" t="s">
        <v>506</v>
      </c>
      <c r="B15" s="484">
        <v>31905</v>
      </c>
      <c r="C15" s="426">
        <v>34430</v>
      </c>
      <c r="D15" s="484">
        <v>36781</v>
      </c>
      <c r="E15" s="484">
        <f t="shared" si="1"/>
        <v>39368</v>
      </c>
      <c r="F15" s="426">
        <f t="shared" si="0"/>
        <v>39357</v>
      </c>
      <c r="G15" s="484">
        <v>80</v>
      </c>
      <c r="H15" s="484">
        <v>1527</v>
      </c>
      <c r="I15" s="484">
        <v>822</v>
      </c>
      <c r="J15" s="484">
        <v>18533</v>
      </c>
      <c r="K15" s="484">
        <v>18395</v>
      </c>
      <c r="L15" s="426">
        <f t="shared" si="2"/>
        <v>11</v>
      </c>
      <c r="M15" s="484">
        <v>0</v>
      </c>
      <c r="N15" s="484">
        <v>1</v>
      </c>
      <c r="O15" s="484">
        <v>0</v>
      </c>
      <c r="P15" s="484">
        <v>10</v>
      </c>
      <c r="Q15" s="484">
        <v>0</v>
      </c>
      <c r="R15" s="485">
        <f t="shared" si="3"/>
        <v>99.972058524690098</v>
      </c>
    </row>
    <row r="16" spans="1:18" s="464" customFormat="1" ht="11.25">
      <c r="A16" s="426" t="s">
        <v>507</v>
      </c>
      <c r="B16" s="484">
        <v>22041</v>
      </c>
      <c r="C16" s="426">
        <v>22044</v>
      </c>
      <c r="D16" s="484">
        <v>29847</v>
      </c>
      <c r="E16" s="484">
        <f t="shared" si="1"/>
        <v>30797</v>
      </c>
      <c r="F16" s="426">
        <f t="shared" si="0"/>
        <v>30744</v>
      </c>
      <c r="G16" s="484">
        <v>844</v>
      </c>
      <c r="H16" s="484">
        <v>1023</v>
      </c>
      <c r="I16" s="484">
        <v>403</v>
      </c>
      <c r="J16" s="484">
        <v>11458</v>
      </c>
      <c r="K16" s="484">
        <v>17016</v>
      </c>
      <c r="L16" s="426">
        <f t="shared" si="2"/>
        <v>53</v>
      </c>
      <c r="M16" s="484">
        <v>1</v>
      </c>
      <c r="N16" s="484">
        <v>1</v>
      </c>
      <c r="O16" s="484">
        <v>0</v>
      </c>
      <c r="P16" s="484">
        <v>27</v>
      </c>
      <c r="Q16" s="484">
        <v>24</v>
      </c>
      <c r="R16" s="485">
        <f t="shared" si="3"/>
        <v>99.827905315452796</v>
      </c>
    </row>
    <row r="17" spans="1:18" s="464" customFormat="1" ht="11.25">
      <c r="A17" s="426" t="s">
        <v>508</v>
      </c>
      <c r="B17" s="484">
        <v>30539</v>
      </c>
      <c r="C17" s="426">
        <v>31534</v>
      </c>
      <c r="D17" s="484">
        <v>38569</v>
      </c>
      <c r="E17" s="484">
        <f t="shared" si="1"/>
        <v>38691</v>
      </c>
      <c r="F17" s="426">
        <f t="shared" si="0"/>
        <v>38691</v>
      </c>
      <c r="G17" s="484">
        <v>226</v>
      </c>
      <c r="H17" s="484">
        <v>1197</v>
      </c>
      <c r="I17" s="484">
        <v>499</v>
      </c>
      <c r="J17" s="484">
        <v>16937</v>
      </c>
      <c r="K17" s="484">
        <v>19832</v>
      </c>
      <c r="L17" s="426">
        <f t="shared" si="2"/>
        <v>0</v>
      </c>
      <c r="M17" s="484">
        <v>0</v>
      </c>
      <c r="N17" s="484">
        <v>0</v>
      </c>
      <c r="O17" s="484">
        <v>0</v>
      </c>
      <c r="P17" s="484">
        <v>0</v>
      </c>
      <c r="Q17" s="484">
        <v>0</v>
      </c>
      <c r="R17" s="485">
        <f t="shared" si="3"/>
        <v>100</v>
      </c>
    </row>
    <row r="18" spans="1:18" s="464" customFormat="1" ht="11.25">
      <c r="A18" s="426" t="s">
        <v>38</v>
      </c>
      <c r="B18" s="484">
        <v>101148</v>
      </c>
      <c r="C18" s="426">
        <v>102506</v>
      </c>
      <c r="D18" s="484">
        <v>120826</v>
      </c>
      <c r="E18" s="484">
        <f t="shared" si="1"/>
        <v>122063</v>
      </c>
      <c r="F18" s="426">
        <f t="shared" si="0"/>
        <v>122063</v>
      </c>
      <c r="G18" s="484">
        <v>272</v>
      </c>
      <c r="H18" s="484">
        <v>3467</v>
      </c>
      <c r="I18" s="484">
        <v>3320</v>
      </c>
      <c r="J18" s="484">
        <v>60477</v>
      </c>
      <c r="K18" s="484">
        <v>54527</v>
      </c>
      <c r="L18" s="426">
        <f t="shared" si="2"/>
        <v>0</v>
      </c>
      <c r="M18" s="484">
        <v>0</v>
      </c>
      <c r="N18" s="484">
        <v>0</v>
      </c>
      <c r="O18" s="484">
        <v>0</v>
      </c>
      <c r="P18" s="484">
        <v>0</v>
      </c>
      <c r="Q18" s="484">
        <v>0</v>
      </c>
      <c r="R18" s="485">
        <f t="shared" si="3"/>
        <v>100</v>
      </c>
    </row>
    <row r="19" spans="1:18" s="464" customFormat="1" ht="11.25">
      <c r="A19" s="426" t="s">
        <v>39</v>
      </c>
      <c r="B19" s="484">
        <v>67034</v>
      </c>
      <c r="C19" s="426">
        <v>68174</v>
      </c>
      <c r="D19" s="484">
        <v>78255</v>
      </c>
      <c r="E19" s="484">
        <f t="shared" si="1"/>
        <v>82416</v>
      </c>
      <c r="F19" s="426">
        <f t="shared" si="0"/>
        <v>82220</v>
      </c>
      <c r="G19" s="484">
        <v>202</v>
      </c>
      <c r="H19" s="484">
        <v>2610</v>
      </c>
      <c r="I19" s="484">
        <v>1302</v>
      </c>
      <c r="J19" s="484">
        <v>38585</v>
      </c>
      <c r="K19" s="484">
        <v>39521</v>
      </c>
      <c r="L19" s="426">
        <f t="shared" si="2"/>
        <v>196</v>
      </c>
      <c r="M19" s="484">
        <v>2</v>
      </c>
      <c r="N19" s="484">
        <v>9</v>
      </c>
      <c r="O19" s="484">
        <v>8</v>
      </c>
      <c r="P19" s="484">
        <v>79</v>
      </c>
      <c r="Q19" s="484">
        <v>98</v>
      </c>
      <c r="R19" s="485">
        <f t="shared" si="3"/>
        <v>99.762182100562995</v>
      </c>
    </row>
    <row r="20" spans="1:18" s="464" customFormat="1" ht="11.25">
      <c r="A20" s="426" t="s">
        <v>585</v>
      </c>
      <c r="B20" s="484">
        <v>50647</v>
      </c>
      <c r="C20" s="426">
        <v>50997</v>
      </c>
      <c r="D20" s="484">
        <v>62316</v>
      </c>
      <c r="E20" s="484">
        <f t="shared" si="1"/>
        <v>65064</v>
      </c>
      <c r="F20" s="426">
        <f t="shared" si="0"/>
        <v>64890</v>
      </c>
      <c r="G20" s="484">
        <v>143</v>
      </c>
      <c r="H20" s="484">
        <v>2283</v>
      </c>
      <c r="I20" s="484">
        <v>1571</v>
      </c>
      <c r="J20" s="484">
        <v>29842</v>
      </c>
      <c r="K20" s="484">
        <v>31051</v>
      </c>
      <c r="L20" s="426">
        <f t="shared" si="2"/>
        <v>174</v>
      </c>
      <c r="M20" s="484">
        <v>2</v>
      </c>
      <c r="N20" s="484">
        <v>2</v>
      </c>
      <c r="O20" s="484">
        <v>5</v>
      </c>
      <c r="P20" s="484">
        <v>58</v>
      </c>
      <c r="Q20" s="484">
        <v>107</v>
      </c>
      <c r="R20" s="485">
        <f t="shared" si="3"/>
        <v>99.732571007008488</v>
      </c>
    </row>
    <row r="21" spans="1:18" s="464" customFormat="1" ht="11.25">
      <c r="A21" s="426" t="s">
        <v>93</v>
      </c>
      <c r="B21" s="426">
        <f>SUM(B6:B20)</f>
        <v>676720</v>
      </c>
      <c r="C21" s="426">
        <f>SUM(C6:C20)</f>
        <v>690810</v>
      </c>
      <c r="D21" s="426">
        <f t="shared" ref="D21:K21" si="4">SUM(D6:D20)</f>
        <v>786692</v>
      </c>
      <c r="E21" s="484">
        <f>F21+L21</f>
        <v>816249</v>
      </c>
      <c r="F21" s="426">
        <f t="shared" si="4"/>
        <v>814412</v>
      </c>
      <c r="G21" s="426">
        <f t="shared" si="4"/>
        <v>5551</v>
      </c>
      <c r="H21" s="426">
        <f t="shared" si="4"/>
        <v>23860</v>
      </c>
      <c r="I21" s="426">
        <f t="shared" si="4"/>
        <v>14442</v>
      </c>
      <c r="J21" s="426">
        <f t="shared" si="4"/>
        <v>396571</v>
      </c>
      <c r="K21" s="426">
        <f t="shared" si="4"/>
        <v>373988</v>
      </c>
      <c r="L21" s="426">
        <f t="shared" ref="L21:Q21" si="5" xml:space="preserve"> SUM(L6:L20)</f>
        <v>1837</v>
      </c>
      <c r="M21" s="426">
        <f t="shared" si="5"/>
        <v>7</v>
      </c>
      <c r="N21" s="426">
        <f t="shared" si="5"/>
        <v>38</v>
      </c>
      <c r="O21" s="426">
        <f t="shared" si="5"/>
        <v>25</v>
      </c>
      <c r="P21" s="426">
        <f t="shared" si="5"/>
        <v>769</v>
      </c>
      <c r="Q21" s="426">
        <f t="shared" si="5"/>
        <v>998</v>
      </c>
      <c r="R21" s="485">
        <f>F21/E21*100</f>
        <v>99.774946125508265</v>
      </c>
    </row>
    <row r="24" spans="1:18" ht="18">
      <c r="E24" s="487"/>
      <c r="F24" s="251"/>
      <c r="G24" s="251"/>
      <c r="H24" s="251"/>
      <c r="I24" s="251"/>
      <c r="J24" s="251"/>
      <c r="K24" s="251"/>
    </row>
  </sheetData>
  <mergeCells count="8">
    <mergeCell ref="A3:A5"/>
    <mergeCell ref="B3:C4"/>
    <mergeCell ref="D3:R3"/>
    <mergeCell ref="D4:D5"/>
    <mergeCell ref="E4:E5"/>
    <mergeCell ref="F4:F5"/>
    <mergeCell ref="L4:L5"/>
    <mergeCell ref="R4:R5"/>
  </mergeCells>
  <pageMargins left="0.45" right="0.45" top="0.75" bottom="0.75" header="0.3" footer="0.3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J28" sqref="J28"/>
    </sheetView>
  </sheetViews>
  <sheetFormatPr defaultRowHeight="15"/>
  <cols>
    <col min="1" max="1" width="7.85546875" customWidth="1"/>
    <col min="2" max="15" width="8.7109375" customWidth="1"/>
  </cols>
  <sheetData>
    <row r="1" spans="1:15" ht="15.75">
      <c r="A1" s="709" t="s">
        <v>620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</row>
    <row r="2" spans="1:15">
      <c r="A2" s="941" t="s">
        <v>361</v>
      </c>
      <c r="B2" s="941"/>
      <c r="C2" s="941"/>
      <c r="D2" s="941"/>
      <c r="E2" s="941"/>
      <c r="F2" s="941"/>
      <c r="G2" s="140"/>
      <c r="H2" s="140"/>
      <c r="I2" s="140"/>
      <c r="J2" s="140"/>
      <c r="K2" s="140"/>
      <c r="L2" s="140"/>
      <c r="M2" s="140"/>
      <c r="N2" s="140"/>
      <c r="O2" s="140"/>
    </row>
    <row r="3" spans="1:15">
      <c r="A3" s="821" t="s">
        <v>65</v>
      </c>
      <c r="B3" s="942" t="s">
        <v>621</v>
      </c>
      <c r="C3" s="942"/>
      <c r="D3" s="942"/>
      <c r="E3" s="942"/>
      <c r="F3" s="942"/>
      <c r="G3" s="942"/>
      <c r="H3" s="942"/>
      <c r="I3" s="942" t="s">
        <v>622</v>
      </c>
      <c r="J3" s="942"/>
      <c r="K3" s="942"/>
      <c r="L3" s="942"/>
      <c r="M3" s="942"/>
      <c r="N3" s="942"/>
      <c r="O3" s="942"/>
    </row>
    <row r="4" spans="1:15" ht="45">
      <c r="A4" s="821"/>
      <c r="B4" s="305" t="s">
        <v>198</v>
      </c>
      <c r="C4" s="305" t="s">
        <v>623</v>
      </c>
      <c r="D4" s="305" t="s">
        <v>624</v>
      </c>
      <c r="E4" s="305" t="s">
        <v>625</v>
      </c>
      <c r="F4" s="305" t="s">
        <v>626</v>
      </c>
      <c r="G4" s="305" t="s">
        <v>627</v>
      </c>
      <c r="H4" s="305" t="s">
        <v>628</v>
      </c>
      <c r="I4" s="305" t="s">
        <v>198</v>
      </c>
      <c r="J4" s="305" t="s">
        <v>623</v>
      </c>
      <c r="K4" s="305" t="s">
        <v>624</v>
      </c>
      <c r="L4" s="305" t="s">
        <v>625</v>
      </c>
      <c r="M4" s="305" t="s">
        <v>626</v>
      </c>
      <c r="N4" s="305" t="s">
        <v>627</v>
      </c>
      <c r="O4" s="305" t="s">
        <v>628</v>
      </c>
    </row>
    <row r="5" spans="1:15">
      <c r="A5" s="426" t="s">
        <v>498</v>
      </c>
      <c r="B5" s="306">
        <f t="shared" ref="B5:B20" si="0">SUM(C5+D5+E5+F5+G5+H5)</f>
        <v>362</v>
      </c>
      <c r="C5" s="427">
        <v>47</v>
      </c>
      <c r="D5" s="427">
        <v>62</v>
      </c>
      <c r="E5" s="427">
        <v>82</v>
      </c>
      <c r="F5" s="427">
        <v>109</v>
      </c>
      <c r="G5" s="427">
        <v>42</v>
      </c>
      <c r="H5" s="427">
        <v>20</v>
      </c>
      <c r="I5" s="306">
        <f>SUM(J5+K5+L5+M5+N5+O5)</f>
        <v>312</v>
      </c>
      <c r="J5" s="427">
        <v>23</v>
      </c>
      <c r="K5" s="427">
        <v>48</v>
      </c>
      <c r="L5" s="427">
        <v>71</v>
      </c>
      <c r="M5" s="427">
        <v>108</v>
      </c>
      <c r="N5" s="427">
        <v>42</v>
      </c>
      <c r="O5" s="427">
        <v>20</v>
      </c>
    </row>
    <row r="6" spans="1:15">
      <c r="A6" s="426" t="s">
        <v>499</v>
      </c>
      <c r="B6" s="306">
        <f t="shared" si="0"/>
        <v>428</v>
      </c>
      <c r="C6" s="427">
        <v>58</v>
      </c>
      <c r="D6" s="427">
        <v>44</v>
      </c>
      <c r="E6" s="427">
        <v>71</v>
      </c>
      <c r="F6" s="427">
        <v>133</v>
      </c>
      <c r="G6" s="427">
        <v>86</v>
      </c>
      <c r="H6" s="427">
        <v>36</v>
      </c>
      <c r="I6" s="306">
        <f t="shared" ref="I6:I19" si="1">SUM(J6+K6+L6+M6+N6+O6)</f>
        <v>380</v>
      </c>
      <c r="J6" s="427">
        <v>39</v>
      </c>
      <c r="K6" s="427">
        <v>26</v>
      </c>
      <c r="L6" s="427">
        <v>64</v>
      </c>
      <c r="M6" s="427">
        <v>130</v>
      </c>
      <c r="N6" s="427">
        <v>85</v>
      </c>
      <c r="O6" s="427">
        <v>36</v>
      </c>
    </row>
    <row r="7" spans="1:15">
      <c r="A7" s="426" t="s">
        <v>500</v>
      </c>
      <c r="B7" s="306">
        <f t="shared" si="0"/>
        <v>350</v>
      </c>
      <c r="C7" s="427">
        <v>42</v>
      </c>
      <c r="D7" s="427">
        <v>33</v>
      </c>
      <c r="E7" s="427">
        <v>59</v>
      </c>
      <c r="F7" s="427">
        <v>106</v>
      </c>
      <c r="G7" s="427">
        <v>67</v>
      </c>
      <c r="H7" s="427">
        <v>43</v>
      </c>
      <c r="I7" s="306">
        <f t="shared" si="1"/>
        <v>259</v>
      </c>
      <c r="J7" s="427">
        <v>13</v>
      </c>
      <c r="K7" s="427">
        <v>17</v>
      </c>
      <c r="L7" s="427">
        <v>33</v>
      </c>
      <c r="M7" s="427">
        <v>88</v>
      </c>
      <c r="N7" s="427">
        <v>65</v>
      </c>
      <c r="O7" s="427">
        <v>43</v>
      </c>
    </row>
    <row r="8" spans="1:15">
      <c r="A8" s="426" t="s">
        <v>47</v>
      </c>
      <c r="B8" s="306">
        <f t="shared" si="0"/>
        <v>276</v>
      </c>
      <c r="C8" s="427">
        <v>36</v>
      </c>
      <c r="D8" s="427">
        <v>31</v>
      </c>
      <c r="E8" s="427">
        <v>58</v>
      </c>
      <c r="F8" s="427">
        <v>85</v>
      </c>
      <c r="G8" s="427">
        <v>52</v>
      </c>
      <c r="H8" s="427">
        <v>14</v>
      </c>
      <c r="I8" s="306">
        <f t="shared" si="1"/>
        <v>230</v>
      </c>
      <c r="J8" s="427">
        <v>20</v>
      </c>
      <c r="K8" s="427">
        <v>19</v>
      </c>
      <c r="L8" s="427">
        <v>48</v>
      </c>
      <c r="M8" s="427">
        <v>78</v>
      </c>
      <c r="N8" s="427">
        <v>51</v>
      </c>
      <c r="O8" s="427">
        <v>14</v>
      </c>
    </row>
    <row r="9" spans="1:15">
      <c r="A9" s="426" t="s">
        <v>501</v>
      </c>
      <c r="B9" s="306">
        <f t="shared" si="0"/>
        <v>256</v>
      </c>
      <c r="C9" s="427">
        <v>31</v>
      </c>
      <c r="D9" s="427">
        <v>32</v>
      </c>
      <c r="E9" s="427">
        <v>43</v>
      </c>
      <c r="F9" s="427">
        <v>65</v>
      </c>
      <c r="G9" s="427">
        <v>49</v>
      </c>
      <c r="H9" s="427">
        <v>36</v>
      </c>
      <c r="I9" s="306">
        <f t="shared" si="1"/>
        <v>198</v>
      </c>
      <c r="J9" s="427">
        <v>10</v>
      </c>
      <c r="K9" s="427">
        <v>15</v>
      </c>
      <c r="L9" s="427">
        <v>33</v>
      </c>
      <c r="M9" s="427">
        <v>57</v>
      </c>
      <c r="N9" s="427">
        <v>47</v>
      </c>
      <c r="O9" s="427">
        <v>36</v>
      </c>
    </row>
    <row r="10" spans="1:15">
      <c r="A10" s="426" t="s">
        <v>502</v>
      </c>
      <c r="B10" s="306">
        <f t="shared" si="0"/>
        <v>294</v>
      </c>
      <c r="C10" s="427">
        <v>21</v>
      </c>
      <c r="D10" s="427">
        <v>31</v>
      </c>
      <c r="E10" s="427">
        <v>45</v>
      </c>
      <c r="F10" s="427">
        <v>98</v>
      </c>
      <c r="G10" s="427">
        <v>60</v>
      </c>
      <c r="H10" s="427">
        <v>39</v>
      </c>
      <c r="I10" s="306">
        <f t="shared" si="1"/>
        <v>196</v>
      </c>
      <c r="J10" s="427">
        <v>1</v>
      </c>
      <c r="K10" s="427">
        <v>4</v>
      </c>
      <c r="L10" s="427">
        <v>21</v>
      </c>
      <c r="M10" s="427">
        <v>76</v>
      </c>
      <c r="N10" s="427">
        <v>56</v>
      </c>
      <c r="O10" s="427">
        <v>38</v>
      </c>
    </row>
    <row r="11" spans="1:15">
      <c r="A11" s="426" t="s">
        <v>503</v>
      </c>
      <c r="B11" s="306">
        <f t="shared" si="0"/>
        <v>444</v>
      </c>
      <c r="C11" s="427">
        <v>46</v>
      </c>
      <c r="D11" s="427">
        <v>53</v>
      </c>
      <c r="E11" s="427">
        <v>65</v>
      </c>
      <c r="F11" s="427">
        <v>140</v>
      </c>
      <c r="G11" s="427">
        <v>90</v>
      </c>
      <c r="H11" s="427">
        <v>50</v>
      </c>
      <c r="I11" s="306">
        <f t="shared" si="1"/>
        <v>384</v>
      </c>
      <c r="J11" s="427">
        <v>25</v>
      </c>
      <c r="K11" s="427">
        <v>35</v>
      </c>
      <c r="L11" s="427">
        <v>52</v>
      </c>
      <c r="M11" s="427">
        <v>132</v>
      </c>
      <c r="N11" s="427">
        <v>90</v>
      </c>
      <c r="O11" s="427">
        <v>50</v>
      </c>
    </row>
    <row r="12" spans="1:15">
      <c r="A12" s="426" t="s">
        <v>504</v>
      </c>
      <c r="B12" s="306">
        <f t="shared" si="0"/>
        <v>487</v>
      </c>
      <c r="C12" s="427">
        <v>46</v>
      </c>
      <c r="D12" s="427">
        <v>73</v>
      </c>
      <c r="E12" s="427">
        <v>91</v>
      </c>
      <c r="F12" s="427">
        <v>150</v>
      </c>
      <c r="G12" s="427">
        <v>98</v>
      </c>
      <c r="H12" s="427">
        <v>29</v>
      </c>
      <c r="I12" s="306">
        <f t="shared" si="1"/>
        <v>424</v>
      </c>
      <c r="J12" s="427">
        <v>21</v>
      </c>
      <c r="K12" s="427">
        <v>46</v>
      </c>
      <c r="L12" s="427">
        <v>81</v>
      </c>
      <c r="M12" s="427">
        <v>149</v>
      </c>
      <c r="N12" s="427">
        <v>98</v>
      </c>
      <c r="O12" s="427">
        <v>29</v>
      </c>
    </row>
    <row r="13" spans="1:15">
      <c r="A13" s="426" t="s">
        <v>505</v>
      </c>
      <c r="B13" s="306">
        <f t="shared" si="0"/>
        <v>467</v>
      </c>
      <c r="C13" s="427">
        <v>27</v>
      </c>
      <c r="D13" s="427">
        <v>58</v>
      </c>
      <c r="E13" s="427">
        <v>96</v>
      </c>
      <c r="F13" s="427">
        <v>175</v>
      </c>
      <c r="G13" s="427">
        <v>94</v>
      </c>
      <c r="H13" s="427">
        <v>17</v>
      </c>
      <c r="I13" s="306">
        <f t="shared" si="1"/>
        <v>330</v>
      </c>
      <c r="J13" s="427">
        <v>5</v>
      </c>
      <c r="K13" s="427">
        <v>22</v>
      </c>
      <c r="L13" s="427">
        <v>55</v>
      </c>
      <c r="M13" s="427">
        <v>139</v>
      </c>
      <c r="N13" s="427">
        <v>92</v>
      </c>
      <c r="O13" s="427">
        <v>17</v>
      </c>
    </row>
    <row r="14" spans="1:15">
      <c r="A14" s="426" t="s">
        <v>506</v>
      </c>
      <c r="B14" s="306">
        <f t="shared" si="0"/>
        <v>372</v>
      </c>
      <c r="C14" s="427">
        <v>40</v>
      </c>
      <c r="D14" s="427">
        <v>41</v>
      </c>
      <c r="E14" s="427">
        <v>67</v>
      </c>
      <c r="F14" s="427">
        <v>148</v>
      </c>
      <c r="G14" s="427">
        <v>72</v>
      </c>
      <c r="H14" s="427">
        <v>4</v>
      </c>
      <c r="I14" s="306">
        <f t="shared" si="1"/>
        <v>300</v>
      </c>
      <c r="J14" s="427">
        <v>12</v>
      </c>
      <c r="K14" s="427">
        <v>21</v>
      </c>
      <c r="L14" s="427">
        <v>52</v>
      </c>
      <c r="M14" s="427">
        <v>139</v>
      </c>
      <c r="N14" s="427">
        <v>72</v>
      </c>
      <c r="O14" s="427">
        <v>4</v>
      </c>
    </row>
    <row r="15" spans="1:15">
      <c r="A15" s="426" t="s">
        <v>507</v>
      </c>
      <c r="B15" s="306">
        <f t="shared" si="0"/>
        <v>478</v>
      </c>
      <c r="C15" s="427">
        <v>92</v>
      </c>
      <c r="D15" s="427">
        <v>60</v>
      </c>
      <c r="E15" s="427">
        <v>147</v>
      </c>
      <c r="F15" s="427">
        <v>141</v>
      </c>
      <c r="G15" s="427">
        <v>33</v>
      </c>
      <c r="H15" s="427">
        <v>5</v>
      </c>
      <c r="I15" s="306">
        <f t="shared" si="1"/>
        <v>326</v>
      </c>
      <c r="J15" s="427">
        <v>26</v>
      </c>
      <c r="K15" s="427">
        <v>33</v>
      </c>
      <c r="L15" s="427">
        <v>112</v>
      </c>
      <c r="M15" s="427">
        <v>120</v>
      </c>
      <c r="N15" s="427">
        <v>30</v>
      </c>
      <c r="O15" s="427">
        <v>5</v>
      </c>
    </row>
    <row r="16" spans="1:15">
      <c r="A16" s="426" t="s">
        <v>508</v>
      </c>
      <c r="B16" s="306">
        <f t="shared" si="0"/>
        <v>452</v>
      </c>
      <c r="C16" s="427">
        <v>70</v>
      </c>
      <c r="D16" s="427">
        <v>62</v>
      </c>
      <c r="E16" s="427">
        <v>112</v>
      </c>
      <c r="F16" s="427">
        <v>162</v>
      </c>
      <c r="G16" s="427">
        <v>37</v>
      </c>
      <c r="H16" s="427">
        <v>9</v>
      </c>
      <c r="I16" s="306">
        <f t="shared" si="1"/>
        <v>321</v>
      </c>
      <c r="J16" s="427">
        <v>21</v>
      </c>
      <c r="K16" s="427">
        <v>32</v>
      </c>
      <c r="L16" s="427">
        <v>78</v>
      </c>
      <c r="M16" s="427">
        <v>145</v>
      </c>
      <c r="N16" s="427">
        <v>36</v>
      </c>
      <c r="O16" s="427">
        <v>9</v>
      </c>
    </row>
    <row r="17" spans="1:15">
      <c r="A17" s="426" t="s">
        <v>38</v>
      </c>
      <c r="B17" s="306">
        <f t="shared" si="0"/>
        <v>1204</v>
      </c>
      <c r="C17" s="427">
        <v>183</v>
      </c>
      <c r="D17" s="427">
        <v>152</v>
      </c>
      <c r="E17" s="427">
        <v>256</v>
      </c>
      <c r="F17" s="427">
        <v>379</v>
      </c>
      <c r="G17" s="427">
        <v>185</v>
      </c>
      <c r="H17" s="427">
        <v>49</v>
      </c>
      <c r="I17" s="306">
        <f t="shared" si="1"/>
        <v>1050</v>
      </c>
      <c r="J17" s="427">
        <v>127</v>
      </c>
      <c r="K17" s="427">
        <v>119</v>
      </c>
      <c r="L17" s="427">
        <v>217</v>
      </c>
      <c r="M17" s="427">
        <v>354</v>
      </c>
      <c r="N17" s="427">
        <v>184</v>
      </c>
      <c r="O17" s="427">
        <v>49</v>
      </c>
    </row>
    <row r="18" spans="1:15">
      <c r="A18" s="426" t="s">
        <v>39</v>
      </c>
      <c r="B18" s="306">
        <f t="shared" si="0"/>
        <v>841</v>
      </c>
      <c r="C18" s="427">
        <v>121</v>
      </c>
      <c r="D18" s="427">
        <v>119</v>
      </c>
      <c r="E18" s="427">
        <v>176</v>
      </c>
      <c r="F18" s="427">
        <v>277</v>
      </c>
      <c r="G18" s="427">
        <v>106</v>
      </c>
      <c r="H18" s="427">
        <v>42</v>
      </c>
      <c r="I18" s="306">
        <f t="shared" si="1"/>
        <v>690</v>
      </c>
      <c r="J18" s="427">
        <v>67</v>
      </c>
      <c r="K18" s="427">
        <v>77</v>
      </c>
      <c r="L18" s="427">
        <v>148</v>
      </c>
      <c r="M18" s="427">
        <v>257</v>
      </c>
      <c r="N18" s="427">
        <v>99</v>
      </c>
      <c r="O18" s="427">
        <v>42</v>
      </c>
    </row>
    <row r="19" spans="1:15">
      <c r="A19" s="426" t="s">
        <v>585</v>
      </c>
      <c r="B19" s="306">
        <f t="shared" si="0"/>
        <v>569</v>
      </c>
      <c r="C19" s="427">
        <v>44</v>
      </c>
      <c r="D19" s="427">
        <v>64</v>
      </c>
      <c r="E19" s="427">
        <v>125</v>
      </c>
      <c r="F19" s="427">
        <v>228</v>
      </c>
      <c r="G19" s="427">
        <v>82</v>
      </c>
      <c r="H19" s="427">
        <v>26</v>
      </c>
      <c r="I19" s="306">
        <f t="shared" si="1"/>
        <v>480</v>
      </c>
      <c r="J19" s="427">
        <v>17</v>
      </c>
      <c r="K19" s="427">
        <v>46</v>
      </c>
      <c r="L19" s="427">
        <v>105</v>
      </c>
      <c r="M19" s="427">
        <v>207</v>
      </c>
      <c r="N19" s="427">
        <v>80</v>
      </c>
      <c r="O19" s="427">
        <v>25</v>
      </c>
    </row>
    <row r="20" spans="1:15">
      <c r="A20" s="426" t="s">
        <v>93</v>
      </c>
      <c r="B20" s="306">
        <f t="shared" si="0"/>
        <v>7280</v>
      </c>
      <c r="C20" s="306">
        <f t="shared" ref="C20:O20" si="2">SUM(C5:C19)</f>
        <v>904</v>
      </c>
      <c r="D20" s="306">
        <f t="shared" si="2"/>
        <v>915</v>
      </c>
      <c r="E20" s="306">
        <f t="shared" si="2"/>
        <v>1493</v>
      </c>
      <c r="F20" s="306">
        <f t="shared" si="2"/>
        <v>2396</v>
      </c>
      <c r="G20" s="306">
        <f t="shared" si="2"/>
        <v>1153</v>
      </c>
      <c r="H20" s="306">
        <f t="shared" si="2"/>
        <v>419</v>
      </c>
      <c r="I20" s="306">
        <f t="shared" si="2"/>
        <v>5880</v>
      </c>
      <c r="J20" s="306">
        <f t="shared" si="2"/>
        <v>427</v>
      </c>
      <c r="K20" s="306">
        <f t="shared" si="2"/>
        <v>560</v>
      </c>
      <c r="L20" s="306">
        <f t="shared" si="2"/>
        <v>1170</v>
      </c>
      <c r="M20" s="306">
        <f t="shared" si="2"/>
        <v>2179</v>
      </c>
      <c r="N20" s="306">
        <f t="shared" si="2"/>
        <v>1127</v>
      </c>
      <c r="O20" s="306">
        <f t="shared" si="2"/>
        <v>417</v>
      </c>
    </row>
    <row r="21" spans="1:1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1:1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</row>
  </sheetData>
  <mergeCells count="5">
    <mergeCell ref="A1:O1"/>
    <mergeCell ref="A2:F2"/>
    <mergeCell ref="A3:A4"/>
    <mergeCell ref="B3:H3"/>
    <mergeCell ref="I3:O3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P22" sqref="P22"/>
    </sheetView>
  </sheetViews>
  <sheetFormatPr defaultRowHeight="12.75"/>
  <cols>
    <col min="1" max="1" width="13.5703125" style="488" customWidth="1"/>
    <col min="2" max="9" width="7.42578125" style="488" customWidth="1"/>
    <col min="10" max="10" width="7.5703125" style="488" customWidth="1"/>
    <col min="11" max="11" width="7.85546875" style="488" customWidth="1"/>
    <col min="12" max="12" width="7.5703125" style="488" customWidth="1"/>
    <col min="13" max="13" width="6.140625" style="488" customWidth="1"/>
    <col min="14" max="16384" width="9.140625" style="488"/>
  </cols>
  <sheetData>
    <row r="1" spans="1:13" ht="15.75">
      <c r="B1" s="943" t="s">
        <v>629</v>
      </c>
      <c r="C1" s="943"/>
      <c r="D1" s="943"/>
      <c r="E1" s="943"/>
      <c r="F1" s="943"/>
      <c r="G1" s="943"/>
      <c r="H1" s="943"/>
      <c r="I1" s="943"/>
      <c r="J1" s="943"/>
      <c r="K1" s="943"/>
      <c r="L1" s="943"/>
    </row>
    <row r="2" spans="1:13">
      <c r="F2" s="488" t="s">
        <v>630</v>
      </c>
      <c r="K2" s="488" t="s">
        <v>338</v>
      </c>
    </row>
    <row r="3" spans="1:13">
      <c r="A3" s="944" t="s">
        <v>631</v>
      </c>
      <c r="B3" s="947">
        <v>2013</v>
      </c>
      <c r="C3" s="947"/>
      <c r="D3" s="947"/>
      <c r="E3" s="947"/>
      <c r="F3" s="947">
        <v>2014</v>
      </c>
      <c r="G3" s="947"/>
      <c r="H3" s="947"/>
      <c r="I3" s="947"/>
      <c r="J3" s="948" t="s">
        <v>632</v>
      </c>
      <c r="K3" s="951" t="s">
        <v>633</v>
      </c>
      <c r="L3" s="952"/>
      <c r="M3" s="489"/>
    </row>
    <row r="4" spans="1:13">
      <c r="A4" s="945"/>
      <c r="B4" s="955" t="s">
        <v>634</v>
      </c>
      <c r="C4" s="956"/>
      <c r="D4" s="955" t="s">
        <v>635</v>
      </c>
      <c r="E4" s="956"/>
      <c r="F4" s="955" t="s">
        <v>634</v>
      </c>
      <c r="G4" s="956"/>
      <c r="H4" s="955" t="s">
        <v>635</v>
      </c>
      <c r="I4" s="956"/>
      <c r="J4" s="949"/>
      <c r="K4" s="953"/>
      <c r="L4" s="954"/>
      <c r="M4" s="489"/>
    </row>
    <row r="5" spans="1:13">
      <c r="A5" s="945"/>
      <c r="B5" s="948" t="s">
        <v>636</v>
      </c>
      <c r="C5" s="948" t="s">
        <v>637</v>
      </c>
      <c r="D5" s="948" t="s">
        <v>636</v>
      </c>
      <c r="E5" s="948" t="s">
        <v>637</v>
      </c>
      <c r="F5" s="948" t="s">
        <v>636</v>
      </c>
      <c r="G5" s="948" t="s">
        <v>637</v>
      </c>
      <c r="H5" s="948" t="s">
        <v>636</v>
      </c>
      <c r="I5" s="948" t="s">
        <v>637</v>
      </c>
      <c r="J5" s="949"/>
      <c r="K5" s="957">
        <v>2013</v>
      </c>
      <c r="L5" s="957">
        <v>2014</v>
      </c>
      <c r="M5" s="489"/>
    </row>
    <row r="6" spans="1:13">
      <c r="A6" s="946"/>
      <c r="B6" s="950"/>
      <c r="C6" s="950"/>
      <c r="D6" s="950"/>
      <c r="E6" s="950"/>
      <c r="F6" s="950"/>
      <c r="G6" s="950"/>
      <c r="H6" s="950"/>
      <c r="I6" s="950"/>
      <c r="J6" s="950"/>
      <c r="K6" s="958"/>
      <c r="L6" s="958"/>
      <c r="M6" s="489"/>
    </row>
    <row r="7" spans="1:13">
      <c r="A7" s="490" t="s">
        <v>302</v>
      </c>
      <c r="B7" s="491">
        <v>3</v>
      </c>
      <c r="C7" s="491">
        <v>5.0999999999999996</v>
      </c>
      <c r="D7" s="491">
        <v>1.2</v>
      </c>
      <c r="E7" s="491">
        <v>3.1</v>
      </c>
      <c r="F7" s="491">
        <v>0.8</v>
      </c>
      <c r="G7" s="491">
        <v>4.0999999999999996</v>
      </c>
      <c r="H7" s="491">
        <v>0.9</v>
      </c>
      <c r="I7" s="491">
        <v>1.339</v>
      </c>
      <c r="J7" s="492">
        <v>70</v>
      </c>
      <c r="K7" s="492">
        <v>472.3</v>
      </c>
      <c r="L7" s="492">
        <v>444.4</v>
      </c>
    </row>
    <row r="8" spans="1:13">
      <c r="A8" s="490" t="s">
        <v>293</v>
      </c>
      <c r="B8" s="491">
        <v>0.02</v>
      </c>
      <c r="C8" s="491">
        <v>0.2</v>
      </c>
      <c r="D8" s="491">
        <v>0.04</v>
      </c>
      <c r="E8" s="491">
        <v>0.02</v>
      </c>
      <c r="F8" s="491">
        <v>0.03</v>
      </c>
      <c r="G8" s="491">
        <v>0.6</v>
      </c>
      <c r="H8" s="491">
        <v>6.0000000000000001E-3</v>
      </c>
      <c r="I8" s="491">
        <v>0.22</v>
      </c>
      <c r="J8" s="492">
        <v>0</v>
      </c>
      <c r="K8" s="492">
        <v>10.3</v>
      </c>
      <c r="L8" s="492">
        <v>55</v>
      </c>
    </row>
    <row r="9" spans="1:13">
      <c r="A9" s="490" t="s">
        <v>291</v>
      </c>
      <c r="B9" s="491">
        <v>1.5</v>
      </c>
      <c r="C9" s="491">
        <v>2</v>
      </c>
      <c r="D9" s="491">
        <v>0.5</v>
      </c>
      <c r="E9" s="491">
        <v>0.6</v>
      </c>
      <c r="F9" s="491">
        <v>2</v>
      </c>
      <c r="G9" s="491">
        <v>4.5</v>
      </c>
      <c r="H9" s="491">
        <v>0.5</v>
      </c>
      <c r="I9" s="491">
        <v>0.66500000000000004</v>
      </c>
      <c r="J9" s="492">
        <v>31</v>
      </c>
      <c r="K9" s="492">
        <v>80.7</v>
      </c>
      <c r="L9" s="492">
        <v>105.3</v>
      </c>
    </row>
    <row r="10" spans="1:13">
      <c r="A10" s="490" t="s">
        <v>295</v>
      </c>
      <c r="B10" s="491">
        <v>1.5</v>
      </c>
      <c r="C10" s="491">
        <v>1.5</v>
      </c>
      <c r="D10" s="491">
        <v>1.05</v>
      </c>
      <c r="E10" s="491">
        <v>0.9</v>
      </c>
      <c r="F10" s="491">
        <v>1.5</v>
      </c>
      <c r="G10" s="491">
        <v>1</v>
      </c>
      <c r="H10" s="491">
        <v>1</v>
      </c>
      <c r="I10" s="491">
        <v>1.45</v>
      </c>
      <c r="J10" s="492">
        <v>0</v>
      </c>
      <c r="K10" s="492">
        <v>148.4</v>
      </c>
      <c r="L10" s="492">
        <v>0.7</v>
      </c>
    </row>
    <row r="11" spans="1:13">
      <c r="A11" s="490" t="s">
        <v>298</v>
      </c>
      <c r="B11" s="491">
        <v>4</v>
      </c>
      <c r="C11" s="491">
        <v>9</v>
      </c>
      <c r="D11" s="491">
        <v>1</v>
      </c>
      <c r="E11" s="491">
        <v>0.46</v>
      </c>
      <c r="F11" s="491">
        <v>2.1</v>
      </c>
      <c r="G11" s="491">
        <v>13</v>
      </c>
      <c r="H11" s="491">
        <v>0.9</v>
      </c>
      <c r="I11" s="491">
        <v>3.4</v>
      </c>
      <c r="J11" s="492">
        <v>0</v>
      </c>
      <c r="K11" s="492">
        <v>400.1</v>
      </c>
      <c r="L11" s="492">
        <v>900</v>
      </c>
    </row>
    <row r="12" spans="1:13">
      <c r="A12" s="490" t="s">
        <v>289</v>
      </c>
      <c r="B12" s="491">
        <v>0.1</v>
      </c>
      <c r="C12" s="491">
        <v>0.68</v>
      </c>
      <c r="D12" s="491">
        <v>0.6</v>
      </c>
      <c r="E12" s="491">
        <v>0.24</v>
      </c>
      <c r="F12" s="491">
        <v>1</v>
      </c>
      <c r="G12" s="491">
        <v>13</v>
      </c>
      <c r="H12" s="491">
        <v>0.1</v>
      </c>
      <c r="I12" s="491">
        <v>3.6</v>
      </c>
      <c r="J12" s="492">
        <v>0</v>
      </c>
      <c r="K12" s="493">
        <v>548</v>
      </c>
      <c r="L12" s="492">
        <v>700</v>
      </c>
    </row>
    <row r="13" spans="1:13">
      <c r="A13" s="490" t="s">
        <v>638</v>
      </c>
      <c r="B13" s="491">
        <v>5.2</v>
      </c>
      <c r="C13" s="491">
        <v>16</v>
      </c>
      <c r="D13" s="491">
        <v>0.21</v>
      </c>
      <c r="E13" s="491">
        <v>0.94</v>
      </c>
      <c r="F13" s="491">
        <v>1.4477</v>
      </c>
      <c r="G13" s="491">
        <v>4.01</v>
      </c>
      <c r="H13" s="491">
        <v>0.23369999999999999</v>
      </c>
      <c r="I13" s="491">
        <v>1.054</v>
      </c>
      <c r="J13" s="492">
        <v>100</v>
      </c>
      <c r="K13" s="492">
        <v>599.9</v>
      </c>
      <c r="L13" s="492">
        <v>1300</v>
      </c>
    </row>
    <row r="14" spans="1:13">
      <c r="A14" s="490" t="s">
        <v>297</v>
      </c>
      <c r="B14" s="491">
        <v>0.16</v>
      </c>
      <c r="C14" s="491">
        <v>6</v>
      </c>
      <c r="D14" s="491">
        <v>0.12</v>
      </c>
      <c r="E14" s="491">
        <v>0.9</v>
      </c>
      <c r="F14" s="491">
        <v>1</v>
      </c>
      <c r="G14" s="491">
        <v>0.84</v>
      </c>
      <c r="H14" s="491">
        <v>0.2</v>
      </c>
      <c r="I14" s="491">
        <v>0.12</v>
      </c>
      <c r="J14" s="492">
        <v>0</v>
      </c>
      <c r="K14" s="492">
        <v>311.7</v>
      </c>
      <c r="L14" s="492">
        <v>273.10000000000002</v>
      </c>
    </row>
    <row r="15" spans="1:13">
      <c r="A15" s="490" t="s">
        <v>294</v>
      </c>
      <c r="B15" s="491">
        <v>1.5</v>
      </c>
      <c r="C15" s="491">
        <v>15</v>
      </c>
      <c r="D15" s="491">
        <v>0.5</v>
      </c>
      <c r="E15" s="491">
        <v>0.7</v>
      </c>
      <c r="F15" s="491">
        <v>0.7</v>
      </c>
      <c r="G15" s="491">
        <v>2.2999999999999998</v>
      </c>
      <c r="H15" s="491">
        <v>0.3</v>
      </c>
      <c r="I15" s="491">
        <v>0.53</v>
      </c>
      <c r="J15" s="492">
        <v>0</v>
      </c>
      <c r="K15" s="493">
        <v>200</v>
      </c>
      <c r="L15" s="492">
        <v>0</v>
      </c>
    </row>
    <row r="16" spans="1:13">
      <c r="A16" s="490" t="s">
        <v>296</v>
      </c>
      <c r="B16" s="491">
        <v>1</v>
      </c>
      <c r="C16" s="491">
        <v>1.7</v>
      </c>
      <c r="D16" s="491">
        <v>0.5</v>
      </c>
      <c r="E16" s="491">
        <v>0.5</v>
      </c>
      <c r="F16" s="491">
        <v>0</v>
      </c>
      <c r="G16" s="491">
        <v>0</v>
      </c>
      <c r="H16" s="491">
        <v>0</v>
      </c>
      <c r="I16" s="491">
        <v>0</v>
      </c>
      <c r="J16" s="492">
        <v>0</v>
      </c>
      <c r="K16" s="492">
        <v>203.4</v>
      </c>
      <c r="L16" s="492">
        <v>0</v>
      </c>
    </row>
    <row r="17" spans="1:12">
      <c r="A17" s="490" t="s">
        <v>301</v>
      </c>
      <c r="B17" s="491">
        <v>9.8000000000000007</v>
      </c>
      <c r="C17" s="491">
        <v>22.2</v>
      </c>
      <c r="D17" s="491">
        <v>5.0999999999999996</v>
      </c>
      <c r="E17" s="491">
        <v>10.199999999999999</v>
      </c>
      <c r="F17" s="491">
        <v>5.0999999999999996</v>
      </c>
      <c r="G17" s="491">
        <v>24.12</v>
      </c>
      <c r="H17" s="491">
        <v>3.01</v>
      </c>
      <c r="I17" s="491">
        <v>9.1180000000000003</v>
      </c>
      <c r="J17" s="492">
        <v>16</v>
      </c>
      <c r="K17" s="492">
        <v>90.6</v>
      </c>
      <c r="L17" s="492">
        <v>80.7</v>
      </c>
    </row>
    <row r="18" spans="1:12">
      <c r="A18" s="490" t="s">
        <v>299</v>
      </c>
      <c r="B18" s="491">
        <v>6.5</v>
      </c>
      <c r="C18" s="491">
        <v>32.5</v>
      </c>
      <c r="D18" s="491">
        <v>1</v>
      </c>
      <c r="E18" s="491">
        <v>5.15</v>
      </c>
      <c r="F18" s="491">
        <v>7</v>
      </c>
      <c r="G18" s="491">
        <v>35</v>
      </c>
      <c r="H18" s="491">
        <v>1.3</v>
      </c>
      <c r="I18" s="491">
        <v>6.8250000000000002</v>
      </c>
      <c r="J18" s="492">
        <v>68</v>
      </c>
      <c r="K18" s="492">
        <v>30.8</v>
      </c>
      <c r="L18" s="492">
        <v>1120</v>
      </c>
    </row>
    <row r="19" spans="1:12">
      <c r="A19" s="490" t="s">
        <v>55</v>
      </c>
      <c r="B19" s="491">
        <v>2</v>
      </c>
      <c r="C19" s="491">
        <v>4</v>
      </c>
      <c r="D19" s="491">
        <v>1.05</v>
      </c>
      <c r="E19" s="491">
        <v>2.5</v>
      </c>
      <c r="F19" s="491">
        <v>1.5</v>
      </c>
      <c r="G19" s="491">
        <v>3.5</v>
      </c>
      <c r="H19" s="491">
        <v>0.05</v>
      </c>
      <c r="I19" s="491">
        <v>0.65</v>
      </c>
      <c r="J19" s="492">
        <v>0</v>
      </c>
      <c r="K19" s="492">
        <v>65.3</v>
      </c>
      <c r="L19" s="492">
        <v>565</v>
      </c>
    </row>
    <row r="20" spans="1:12">
      <c r="A20" s="490" t="s">
        <v>292</v>
      </c>
      <c r="B20" s="491">
        <v>0</v>
      </c>
      <c r="C20" s="491">
        <v>0</v>
      </c>
      <c r="D20" s="491">
        <v>0.64</v>
      </c>
      <c r="E20" s="491">
        <v>0</v>
      </c>
      <c r="F20" s="491">
        <v>5</v>
      </c>
      <c r="G20" s="491">
        <v>7.1</v>
      </c>
      <c r="H20" s="491">
        <v>0.6</v>
      </c>
      <c r="I20" s="491">
        <v>4</v>
      </c>
      <c r="J20" s="492">
        <v>0</v>
      </c>
      <c r="K20" s="492">
        <v>44.9</v>
      </c>
      <c r="L20" s="492">
        <v>122</v>
      </c>
    </row>
    <row r="21" spans="1:12">
      <c r="A21" s="490" t="s">
        <v>300</v>
      </c>
      <c r="B21" s="491">
        <v>2</v>
      </c>
      <c r="C21" s="491">
        <v>7.5</v>
      </c>
      <c r="D21" s="491">
        <v>1.22</v>
      </c>
      <c r="E21" s="491">
        <v>5.67</v>
      </c>
      <c r="F21" s="491">
        <v>4.0065</v>
      </c>
      <c r="G21" s="491">
        <v>29.05</v>
      </c>
      <c r="H21" s="491">
        <v>1.6024</v>
      </c>
      <c r="I21" s="491">
        <v>6.3609999999999998</v>
      </c>
      <c r="J21" s="492">
        <v>0</v>
      </c>
      <c r="K21" s="492">
        <v>718.8</v>
      </c>
      <c r="L21" s="492">
        <v>3641</v>
      </c>
    </row>
    <row r="22" spans="1:12">
      <c r="A22" s="494" t="s">
        <v>303</v>
      </c>
      <c r="B22" s="491">
        <f t="shared" ref="B22:I22" si="0">SUM(B7:B21)</f>
        <v>38.28</v>
      </c>
      <c r="C22" s="491">
        <f t="shared" si="0"/>
        <v>123.38000000000001</v>
      </c>
      <c r="D22" s="491">
        <f t="shared" si="0"/>
        <v>14.730000000000002</v>
      </c>
      <c r="E22" s="491">
        <f t="shared" si="0"/>
        <v>31.880000000000003</v>
      </c>
      <c r="F22" s="491">
        <f t="shared" si="0"/>
        <v>33.184199999999997</v>
      </c>
      <c r="G22" s="491">
        <f t="shared" si="0"/>
        <v>142.12</v>
      </c>
      <c r="H22" s="491">
        <f t="shared" si="0"/>
        <v>10.7021</v>
      </c>
      <c r="I22" s="491">
        <f t="shared" si="0"/>
        <v>39.331999999999994</v>
      </c>
      <c r="J22" s="492">
        <f>SUM(J7:J21)</f>
        <v>285</v>
      </c>
      <c r="K22" s="492">
        <f>SUM(K7:K21)</f>
        <v>3925.2000000000007</v>
      </c>
      <c r="L22" s="492">
        <f t="shared" ref="L22" si="1">SUM(L7:L21)</f>
        <v>9307.2000000000007</v>
      </c>
    </row>
  </sheetData>
  <mergeCells count="20">
    <mergeCell ref="D5:D6"/>
    <mergeCell ref="E5:E6"/>
    <mergeCell ref="F5:F6"/>
    <mergeCell ref="G5:G6"/>
    <mergeCell ref="B1:L1"/>
    <mergeCell ref="A3:A6"/>
    <mergeCell ref="B3:E3"/>
    <mergeCell ref="F3:I3"/>
    <mergeCell ref="J3:J6"/>
    <mergeCell ref="K3:L4"/>
    <mergeCell ref="B4:C4"/>
    <mergeCell ref="D4:E4"/>
    <mergeCell ref="F4:G4"/>
    <mergeCell ref="H4:I4"/>
    <mergeCell ref="H5:H6"/>
    <mergeCell ref="I5:I6"/>
    <mergeCell ref="K5:K6"/>
    <mergeCell ref="L5:L6"/>
    <mergeCell ref="B5:B6"/>
    <mergeCell ref="C5:C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16" sqref="F16"/>
    </sheetView>
  </sheetViews>
  <sheetFormatPr defaultRowHeight="12.75"/>
  <cols>
    <col min="1" max="1" width="3.28515625" style="89" customWidth="1"/>
    <col min="2" max="2" width="29.85546875" style="89" customWidth="1"/>
    <col min="3" max="4" width="9.42578125" style="89" bestFit="1" customWidth="1"/>
    <col min="5" max="5" width="9.42578125" style="89" customWidth="1"/>
    <col min="6" max="6" width="9.140625" style="89"/>
    <col min="7" max="7" width="10.42578125" style="89" customWidth="1"/>
    <col min="8" max="8" width="9.140625" style="89"/>
    <col min="9" max="9" width="9.85546875" style="89" customWidth="1"/>
    <col min="10" max="256" width="9.140625" style="89"/>
    <col min="257" max="257" width="3.28515625" style="89" customWidth="1"/>
    <col min="258" max="258" width="29.85546875" style="89" customWidth="1"/>
    <col min="259" max="260" width="9.42578125" style="89" bestFit="1" customWidth="1"/>
    <col min="261" max="261" width="9.42578125" style="89" customWidth="1"/>
    <col min="262" max="262" width="9.140625" style="89"/>
    <col min="263" max="263" width="10.42578125" style="89" customWidth="1"/>
    <col min="264" max="264" width="9.140625" style="89"/>
    <col min="265" max="265" width="9.85546875" style="89" customWidth="1"/>
    <col min="266" max="512" width="9.140625" style="89"/>
    <col min="513" max="513" width="3.28515625" style="89" customWidth="1"/>
    <col min="514" max="514" width="29.85546875" style="89" customWidth="1"/>
    <col min="515" max="516" width="9.42578125" style="89" bestFit="1" customWidth="1"/>
    <col min="517" max="517" width="9.42578125" style="89" customWidth="1"/>
    <col min="518" max="518" width="9.140625" style="89"/>
    <col min="519" max="519" width="10.42578125" style="89" customWidth="1"/>
    <col min="520" max="520" width="9.140625" style="89"/>
    <col min="521" max="521" width="9.85546875" style="89" customWidth="1"/>
    <col min="522" max="768" width="9.140625" style="89"/>
    <col min="769" max="769" width="3.28515625" style="89" customWidth="1"/>
    <col min="770" max="770" width="29.85546875" style="89" customWidth="1"/>
    <col min="771" max="772" width="9.42578125" style="89" bestFit="1" customWidth="1"/>
    <col min="773" max="773" width="9.42578125" style="89" customWidth="1"/>
    <col min="774" max="774" width="9.140625" style="89"/>
    <col min="775" max="775" width="10.42578125" style="89" customWidth="1"/>
    <col min="776" max="776" width="9.140625" style="89"/>
    <col min="777" max="777" width="9.85546875" style="89" customWidth="1"/>
    <col min="778" max="1024" width="9.140625" style="89"/>
    <col min="1025" max="1025" width="3.28515625" style="89" customWidth="1"/>
    <col min="1026" max="1026" width="29.85546875" style="89" customWidth="1"/>
    <col min="1027" max="1028" width="9.42578125" style="89" bestFit="1" customWidth="1"/>
    <col min="1029" max="1029" width="9.42578125" style="89" customWidth="1"/>
    <col min="1030" max="1030" width="9.140625" style="89"/>
    <col min="1031" max="1031" width="10.42578125" style="89" customWidth="1"/>
    <col min="1032" max="1032" width="9.140625" style="89"/>
    <col min="1033" max="1033" width="9.85546875" style="89" customWidth="1"/>
    <col min="1034" max="1280" width="9.140625" style="89"/>
    <col min="1281" max="1281" width="3.28515625" style="89" customWidth="1"/>
    <col min="1282" max="1282" width="29.85546875" style="89" customWidth="1"/>
    <col min="1283" max="1284" width="9.42578125" style="89" bestFit="1" customWidth="1"/>
    <col min="1285" max="1285" width="9.42578125" style="89" customWidth="1"/>
    <col min="1286" max="1286" width="9.140625" style="89"/>
    <col min="1287" max="1287" width="10.42578125" style="89" customWidth="1"/>
    <col min="1288" max="1288" width="9.140625" style="89"/>
    <col min="1289" max="1289" width="9.85546875" style="89" customWidth="1"/>
    <col min="1290" max="1536" width="9.140625" style="89"/>
    <col min="1537" max="1537" width="3.28515625" style="89" customWidth="1"/>
    <col min="1538" max="1538" width="29.85546875" style="89" customWidth="1"/>
    <col min="1539" max="1540" width="9.42578125" style="89" bestFit="1" customWidth="1"/>
    <col min="1541" max="1541" width="9.42578125" style="89" customWidth="1"/>
    <col min="1542" max="1542" width="9.140625" style="89"/>
    <col min="1543" max="1543" width="10.42578125" style="89" customWidth="1"/>
    <col min="1544" max="1544" width="9.140625" style="89"/>
    <col min="1545" max="1545" width="9.85546875" style="89" customWidth="1"/>
    <col min="1546" max="1792" width="9.140625" style="89"/>
    <col min="1793" max="1793" width="3.28515625" style="89" customWidth="1"/>
    <col min="1794" max="1794" width="29.85546875" style="89" customWidth="1"/>
    <col min="1795" max="1796" width="9.42578125" style="89" bestFit="1" customWidth="1"/>
    <col min="1797" max="1797" width="9.42578125" style="89" customWidth="1"/>
    <col min="1798" max="1798" width="9.140625" style="89"/>
    <col min="1799" max="1799" width="10.42578125" style="89" customWidth="1"/>
    <col min="1800" max="1800" width="9.140625" style="89"/>
    <col min="1801" max="1801" width="9.85546875" style="89" customWidth="1"/>
    <col min="1802" max="2048" width="9.140625" style="89"/>
    <col min="2049" max="2049" width="3.28515625" style="89" customWidth="1"/>
    <col min="2050" max="2050" width="29.85546875" style="89" customWidth="1"/>
    <col min="2051" max="2052" width="9.42578125" style="89" bestFit="1" customWidth="1"/>
    <col min="2053" max="2053" width="9.42578125" style="89" customWidth="1"/>
    <col min="2054" max="2054" width="9.140625" style="89"/>
    <col min="2055" max="2055" width="10.42578125" style="89" customWidth="1"/>
    <col min="2056" max="2056" width="9.140625" style="89"/>
    <col min="2057" max="2057" width="9.85546875" style="89" customWidth="1"/>
    <col min="2058" max="2304" width="9.140625" style="89"/>
    <col min="2305" max="2305" width="3.28515625" style="89" customWidth="1"/>
    <col min="2306" max="2306" width="29.85546875" style="89" customWidth="1"/>
    <col min="2307" max="2308" width="9.42578125" style="89" bestFit="1" customWidth="1"/>
    <col min="2309" max="2309" width="9.42578125" style="89" customWidth="1"/>
    <col min="2310" max="2310" width="9.140625" style="89"/>
    <col min="2311" max="2311" width="10.42578125" style="89" customWidth="1"/>
    <col min="2312" max="2312" width="9.140625" style="89"/>
    <col min="2313" max="2313" width="9.85546875" style="89" customWidth="1"/>
    <col min="2314" max="2560" width="9.140625" style="89"/>
    <col min="2561" max="2561" width="3.28515625" style="89" customWidth="1"/>
    <col min="2562" max="2562" width="29.85546875" style="89" customWidth="1"/>
    <col min="2563" max="2564" width="9.42578125" style="89" bestFit="1" customWidth="1"/>
    <col min="2565" max="2565" width="9.42578125" style="89" customWidth="1"/>
    <col min="2566" max="2566" width="9.140625" style="89"/>
    <col min="2567" max="2567" width="10.42578125" style="89" customWidth="1"/>
    <col min="2568" max="2568" width="9.140625" style="89"/>
    <col min="2569" max="2569" width="9.85546875" style="89" customWidth="1"/>
    <col min="2570" max="2816" width="9.140625" style="89"/>
    <col min="2817" max="2817" width="3.28515625" style="89" customWidth="1"/>
    <col min="2818" max="2818" width="29.85546875" style="89" customWidth="1"/>
    <col min="2819" max="2820" width="9.42578125" style="89" bestFit="1" customWidth="1"/>
    <col min="2821" max="2821" width="9.42578125" style="89" customWidth="1"/>
    <col min="2822" max="2822" width="9.140625" style="89"/>
    <col min="2823" max="2823" width="10.42578125" style="89" customWidth="1"/>
    <col min="2824" max="2824" width="9.140625" style="89"/>
    <col min="2825" max="2825" width="9.85546875" style="89" customWidth="1"/>
    <col min="2826" max="3072" width="9.140625" style="89"/>
    <col min="3073" max="3073" width="3.28515625" style="89" customWidth="1"/>
    <col min="3074" max="3074" width="29.85546875" style="89" customWidth="1"/>
    <col min="3075" max="3076" width="9.42578125" style="89" bestFit="1" customWidth="1"/>
    <col min="3077" max="3077" width="9.42578125" style="89" customWidth="1"/>
    <col min="3078" max="3078" width="9.140625" style="89"/>
    <col min="3079" max="3079" width="10.42578125" style="89" customWidth="1"/>
    <col min="3080" max="3080" width="9.140625" style="89"/>
    <col min="3081" max="3081" width="9.85546875" style="89" customWidth="1"/>
    <col min="3082" max="3328" width="9.140625" style="89"/>
    <col min="3329" max="3329" width="3.28515625" style="89" customWidth="1"/>
    <col min="3330" max="3330" width="29.85546875" style="89" customWidth="1"/>
    <col min="3331" max="3332" width="9.42578125" style="89" bestFit="1" customWidth="1"/>
    <col min="3333" max="3333" width="9.42578125" style="89" customWidth="1"/>
    <col min="3334" max="3334" width="9.140625" style="89"/>
    <col min="3335" max="3335" width="10.42578125" style="89" customWidth="1"/>
    <col min="3336" max="3336" width="9.140625" style="89"/>
    <col min="3337" max="3337" width="9.85546875" style="89" customWidth="1"/>
    <col min="3338" max="3584" width="9.140625" style="89"/>
    <col min="3585" max="3585" width="3.28515625" style="89" customWidth="1"/>
    <col min="3586" max="3586" width="29.85546875" style="89" customWidth="1"/>
    <col min="3587" max="3588" width="9.42578125" style="89" bestFit="1" customWidth="1"/>
    <col min="3589" max="3589" width="9.42578125" style="89" customWidth="1"/>
    <col min="3590" max="3590" width="9.140625" style="89"/>
    <col min="3591" max="3591" width="10.42578125" style="89" customWidth="1"/>
    <col min="3592" max="3592" width="9.140625" style="89"/>
    <col min="3593" max="3593" width="9.85546875" style="89" customWidth="1"/>
    <col min="3594" max="3840" width="9.140625" style="89"/>
    <col min="3841" max="3841" width="3.28515625" style="89" customWidth="1"/>
    <col min="3842" max="3842" width="29.85546875" style="89" customWidth="1"/>
    <col min="3843" max="3844" width="9.42578125" style="89" bestFit="1" customWidth="1"/>
    <col min="3845" max="3845" width="9.42578125" style="89" customWidth="1"/>
    <col min="3846" max="3846" width="9.140625" style="89"/>
    <col min="3847" max="3847" width="10.42578125" style="89" customWidth="1"/>
    <col min="3848" max="3848" width="9.140625" style="89"/>
    <col min="3849" max="3849" width="9.85546875" style="89" customWidth="1"/>
    <col min="3850" max="4096" width="9.140625" style="89"/>
    <col min="4097" max="4097" width="3.28515625" style="89" customWidth="1"/>
    <col min="4098" max="4098" width="29.85546875" style="89" customWidth="1"/>
    <col min="4099" max="4100" width="9.42578125" style="89" bestFit="1" customWidth="1"/>
    <col min="4101" max="4101" width="9.42578125" style="89" customWidth="1"/>
    <col min="4102" max="4102" width="9.140625" style="89"/>
    <col min="4103" max="4103" width="10.42578125" style="89" customWidth="1"/>
    <col min="4104" max="4104" width="9.140625" style="89"/>
    <col min="4105" max="4105" width="9.85546875" style="89" customWidth="1"/>
    <col min="4106" max="4352" width="9.140625" style="89"/>
    <col min="4353" max="4353" width="3.28515625" style="89" customWidth="1"/>
    <col min="4354" max="4354" width="29.85546875" style="89" customWidth="1"/>
    <col min="4355" max="4356" width="9.42578125" style="89" bestFit="1" customWidth="1"/>
    <col min="4357" max="4357" width="9.42578125" style="89" customWidth="1"/>
    <col min="4358" max="4358" width="9.140625" style="89"/>
    <col min="4359" max="4359" width="10.42578125" style="89" customWidth="1"/>
    <col min="4360" max="4360" width="9.140625" style="89"/>
    <col min="4361" max="4361" width="9.85546875" style="89" customWidth="1"/>
    <col min="4362" max="4608" width="9.140625" style="89"/>
    <col min="4609" max="4609" width="3.28515625" style="89" customWidth="1"/>
    <col min="4610" max="4610" width="29.85546875" style="89" customWidth="1"/>
    <col min="4611" max="4612" width="9.42578125" style="89" bestFit="1" customWidth="1"/>
    <col min="4613" max="4613" width="9.42578125" style="89" customWidth="1"/>
    <col min="4614" max="4614" width="9.140625" style="89"/>
    <col min="4615" max="4615" width="10.42578125" style="89" customWidth="1"/>
    <col min="4616" max="4616" width="9.140625" style="89"/>
    <col min="4617" max="4617" width="9.85546875" style="89" customWidth="1"/>
    <col min="4618" max="4864" width="9.140625" style="89"/>
    <col min="4865" max="4865" width="3.28515625" style="89" customWidth="1"/>
    <col min="4866" max="4866" width="29.85546875" style="89" customWidth="1"/>
    <col min="4867" max="4868" width="9.42578125" style="89" bestFit="1" customWidth="1"/>
    <col min="4869" max="4869" width="9.42578125" style="89" customWidth="1"/>
    <col min="4870" max="4870" width="9.140625" style="89"/>
    <col min="4871" max="4871" width="10.42578125" style="89" customWidth="1"/>
    <col min="4872" max="4872" width="9.140625" style="89"/>
    <col min="4873" max="4873" width="9.85546875" style="89" customWidth="1"/>
    <col min="4874" max="5120" width="9.140625" style="89"/>
    <col min="5121" max="5121" width="3.28515625" style="89" customWidth="1"/>
    <col min="5122" max="5122" width="29.85546875" style="89" customWidth="1"/>
    <col min="5123" max="5124" width="9.42578125" style="89" bestFit="1" customWidth="1"/>
    <col min="5125" max="5125" width="9.42578125" style="89" customWidth="1"/>
    <col min="5126" max="5126" width="9.140625" style="89"/>
    <col min="5127" max="5127" width="10.42578125" style="89" customWidth="1"/>
    <col min="5128" max="5128" width="9.140625" style="89"/>
    <col min="5129" max="5129" width="9.85546875" style="89" customWidth="1"/>
    <col min="5130" max="5376" width="9.140625" style="89"/>
    <col min="5377" max="5377" width="3.28515625" style="89" customWidth="1"/>
    <col min="5378" max="5378" width="29.85546875" style="89" customWidth="1"/>
    <col min="5379" max="5380" width="9.42578125" style="89" bestFit="1" customWidth="1"/>
    <col min="5381" max="5381" width="9.42578125" style="89" customWidth="1"/>
    <col min="5382" max="5382" width="9.140625" style="89"/>
    <col min="5383" max="5383" width="10.42578125" style="89" customWidth="1"/>
    <col min="5384" max="5384" width="9.140625" style="89"/>
    <col min="5385" max="5385" width="9.85546875" style="89" customWidth="1"/>
    <col min="5386" max="5632" width="9.140625" style="89"/>
    <col min="5633" max="5633" width="3.28515625" style="89" customWidth="1"/>
    <col min="5634" max="5634" width="29.85546875" style="89" customWidth="1"/>
    <col min="5635" max="5636" width="9.42578125" style="89" bestFit="1" customWidth="1"/>
    <col min="5637" max="5637" width="9.42578125" style="89" customWidth="1"/>
    <col min="5638" max="5638" width="9.140625" style="89"/>
    <col min="5639" max="5639" width="10.42578125" style="89" customWidth="1"/>
    <col min="5640" max="5640" width="9.140625" style="89"/>
    <col min="5641" max="5641" width="9.85546875" style="89" customWidth="1"/>
    <col min="5642" max="5888" width="9.140625" style="89"/>
    <col min="5889" max="5889" width="3.28515625" style="89" customWidth="1"/>
    <col min="5890" max="5890" width="29.85546875" style="89" customWidth="1"/>
    <col min="5891" max="5892" width="9.42578125" style="89" bestFit="1" customWidth="1"/>
    <col min="5893" max="5893" width="9.42578125" style="89" customWidth="1"/>
    <col min="5894" max="5894" width="9.140625" style="89"/>
    <col min="5895" max="5895" width="10.42578125" style="89" customWidth="1"/>
    <col min="5896" max="5896" width="9.140625" style="89"/>
    <col min="5897" max="5897" width="9.85546875" style="89" customWidth="1"/>
    <col min="5898" max="6144" width="9.140625" style="89"/>
    <col min="6145" max="6145" width="3.28515625" style="89" customWidth="1"/>
    <col min="6146" max="6146" width="29.85546875" style="89" customWidth="1"/>
    <col min="6147" max="6148" width="9.42578125" style="89" bestFit="1" customWidth="1"/>
    <col min="6149" max="6149" width="9.42578125" style="89" customWidth="1"/>
    <col min="6150" max="6150" width="9.140625" style="89"/>
    <col min="6151" max="6151" width="10.42578125" style="89" customWidth="1"/>
    <col min="6152" max="6152" width="9.140625" style="89"/>
    <col min="6153" max="6153" width="9.85546875" style="89" customWidth="1"/>
    <col min="6154" max="6400" width="9.140625" style="89"/>
    <col min="6401" max="6401" width="3.28515625" style="89" customWidth="1"/>
    <col min="6402" max="6402" width="29.85546875" style="89" customWidth="1"/>
    <col min="6403" max="6404" width="9.42578125" style="89" bestFit="1" customWidth="1"/>
    <col min="6405" max="6405" width="9.42578125" style="89" customWidth="1"/>
    <col min="6406" max="6406" width="9.140625" style="89"/>
    <col min="6407" max="6407" width="10.42578125" style="89" customWidth="1"/>
    <col min="6408" max="6408" width="9.140625" style="89"/>
    <col min="6409" max="6409" width="9.85546875" style="89" customWidth="1"/>
    <col min="6410" max="6656" width="9.140625" style="89"/>
    <col min="6657" max="6657" width="3.28515625" style="89" customWidth="1"/>
    <col min="6658" max="6658" width="29.85546875" style="89" customWidth="1"/>
    <col min="6659" max="6660" width="9.42578125" style="89" bestFit="1" customWidth="1"/>
    <col min="6661" max="6661" width="9.42578125" style="89" customWidth="1"/>
    <col min="6662" max="6662" width="9.140625" style="89"/>
    <col min="6663" max="6663" width="10.42578125" style="89" customWidth="1"/>
    <col min="6664" max="6664" width="9.140625" style="89"/>
    <col min="6665" max="6665" width="9.85546875" style="89" customWidth="1"/>
    <col min="6666" max="6912" width="9.140625" style="89"/>
    <col min="6913" max="6913" width="3.28515625" style="89" customWidth="1"/>
    <col min="6914" max="6914" width="29.85546875" style="89" customWidth="1"/>
    <col min="6915" max="6916" width="9.42578125" style="89" bestFit="1" customWidth="1"/>
    <col min="6917" max="6917" width="9.42578125" style="89" customWidth="1"/>
    <col min="6918" max="6918" width="9.140625" style="89"/>
    <col min="6919" max="6919" width="10.42578125" style="89" customWidth="1"/>
    <col min="6920" max="6920" width="9.140625" style="89"/>
    <col min="6921" max="6921" width="9.85546875" style="89" customWidth="1"/>
    <col min="6922" max="7168" width="9.140625" style="89"/>
    <col min="7169" max="7169" width="3.28515625" style="89" customWidth="1"/>
    <col min="7170" max="7170" width="29.85546875" style="89" customWidth="1"/>
    <col min="7171" max="7172" width="9.42578125" style="89" bestFit="1" customWidth="1"/>
    <col min="7173" max="7173" width="9.42578125" style="89" customWidth="1"/>
    <col min="7174" max="7174" width="9.140625" style="89"/>
    <col min="7175" max="7175" width="10.42578125" style="89" customWidth="1"/>
    <col min="7176" max="7176" width="9.140625" style="89"/>
    <col min="7177" max="7177" width="9.85546875" style="89" customWidth="1"/>
    <col min="7178" max="7424" width="9.140625" style="89"/>
    <col min="7425" max="7425" width="3.28515625" style="89" customWidth="1"/>
    <col min="7426" max="7426" width="29.85546875" style="89" customWidth="1"/>
    <col min="7427" max="7428" width="9.42578125" style="89" bestFit="1" customWidth="1"/>
    <col min="7429" max="7429" width="9.42578125" style="89" customWidth="1"/>
    <col min="7430" max="7430" width="9.140625" style="89"/>
    <col min="7431" max="7431" width="10.42578125" style="89" customWidth="1"/>
    <col min="7432" max="7432" width="9.140625" style="89"/>
    <col min="7433" max="7433" width="9.85546875" style="89" customWidth="1"/>
    <col min="7434" max="7680" width="9.140625" style="89"/>
    <col min="7681" max="7681" width="3.28515625" style="89" customWidth="1"/>
    <col min="7682" max="7682" width="29.85546875" style="89" customWidth="1"/>
    <col min="7683" max="7684" width="9.42578125" style="89" bestFit="1" customWidth="1"/>
    <col min="7685" max="7685" width="9.42578125" style="89" customWidth="1"/>
    <col min="7686" max="7686" width="9.140625" style="89"/>
    <col min="7687" max="7687" width="10.42578125" style="89" customWidth="1"/>
    <col min="7688" max="7688" width="9.140625" style="89"/>
    <col min="7689" max="7689" width="9.85546875" style="89" customWidth="1"/>
    <col min="7690" max="7936" width="9.140625" style="89"/>
    <col min="7937" max="7937" width="3.28515625" style="89" customWidth="1"/>
    <col min="7938" max="7938" width="29.85546875" style="89" customWidth="1"/>
    <col min="7939" max="7940" width="9.42578125" style="89" bestFit="1" customWidth="1"/>
    <col min="7941" max="7941" width="9.42578125" style="89" customWidth="1"/>
    <col min="7942" max="7942" width="9.140625" style="89"/>
    <col min="7943" max="7943" width="10.42578125" style="89" customWidth="1"/>
    <col min="7944" max="7944" width="9.140625" style="89"/>
    <col min="7945" max="7945" width="9.85546875" style="89" customWidth="1"/>
    <col min="7946" max="8192" width="9.140625" style="89"/>
    <col min="8193" max="8193" width="3.28515625" style="89" customWidth="1"/>
    <col min="8194" max="8194" width="29.85546875" style="89" customWidth="1"/>
    <col min="8195" max="8196" width="9.42578125" style="89" bestFit="1" customWidth="1"/>
    <col min="8197" max="8197" width="9.42578125" style="89" customWidth="1"/>
    <col min="8198" max="8198" width="9.140625" style="89"/>
    <col min="8199" max="8199" width="10.42578125" style="89" customWidth="1"/>
    <col min="8200" max="8200" width="9.140625" style="89"/>
    <col min="8201" max="8201" width="9.85546875" style="89" customWidth="1"/>
    <col min="8202" max="8448" width="9.140625" style="89"/>
    <col min="8449" max="8449" width="3.28515625" style="89" customWidth="1"/>
    <col min="8450" max="8450" width="29.85546875" style="89" customWidth="1"/>
    <col min="8451" max="8452" width="9.42578125" style="89" bestFit="1" customWidth="1"/>
    <col min="8453" max="8453" width="9.42578125" style="89" customWidth="1"/>
    <col min="8454" max="8454" width="9.140625" style="89"/>
    <col min="8455" max="8455" width="10.42578125" style="89" customWidth="1"/>
    <col min="8456" max="8456" width="9.140625" style="89"/>
    <col min="8457" max="8457" width="9.85546875" style="89" customWidth="1"/>
    <col min="8458" max="8704" width="9.140625" style="89"/>
    <col min="8705" max="8705" width="3.28515625" style="89" customWidth="1"/>
    <col min="8706" max="8706" width="29.85546875" style="89" customWidth="1"/>
    <col min="8707" max="8708" width="9.42578125" style="89" bestFit="1" customWidth="1"/>
    <col min="8709" max="8709" width="9.42578125" style="89" customWidth="1"/>
    <col min="8710" max="8710" width="9.140625" style="89"/>
    <col min="8711" max="8711" width="10.42578125" style="89" customWidth="1"/>
    <col min="8712" max="8712" width="9.140625" style="89"/>
    <col min="8713" max="8713" width="9.85546875" style="89" customWidth="1"/>
    <col min="8714" max="8960" width="9.140625" style="89"/>
    <col min="8961" max="8961" width="3.28515625" style="89" customWidth="1"/>
    <col min="8962" max="8962" width="29.85546875" style="89" customWidth="1"/>
    <col min="8963" max="8964" width="9.42578125" style="89" bestFit="1" customWidth="1"/>
    <col min="8965" max="8965" width="9.42578125" style="89" customWidth="1"/>
    <col min="8966" max="8966" width="9.140625" style="89"/>
    <col min="8967" max="8967" width="10.42578125" style="89" customWidth="1"/>
    <col min="8968" max="8968" width="9.140625" style="89"/>
    <col min="8969" max="8969" width="9.85546875" style="89" customWidth="1"/>
    <col min="8970" max="9216" width="9.140625" style="89"/>
    <col min="9217" max="9217" width="3.28515625" style="89" customWidth="1"/>
    <col min="9218" max="9218" width="29.85546875" style="89" customWidth="1"/>
    <col min="9219" max="9220" width="9.42578125" style="89" bestFit="1" customWidth="1"/>
    <col min="9221" max="9221" width="9.42578125" style="89" customWidth="1"/>
    <col min="9222" max="9222" width="9.140625" style="89"/>
    <col min="9223" max="9223" width="10.42578125" style="89" customWidth="1"/>
    <col min="9224" max="9224" width="9.140625" style="89"/>
    <col min="9225" max="9225" width="9.85546875" style="89" customWidth="1"/>
    <col min="9226" max="9472" width="9.140625" style="89"/>
    <col min="9473" max="9473" width="3.28515625" style="89" customWidth="1"/>
    <col min="9474" max="9474" width="29.85546875" style="89" customWidth="1"/>
    <col min="9475" max="9476" width="9.42578125" style="89" bestFit="1" customWidth="1"/>
    <col min="9477" max="9477" width="9.42578125" style="89" customWidth="1"/>
    <col min="9478" max="9478" width="9.140625" style="89"/>
    <col min="9479" max="9479" width="10.42578125" style="89" customWidth="1"/>
    <col min="9480" max="9480" width="9.140625" style="89"/>
    <col min="9481" max="9481" width="9.85546875" style="89" customWidth="1"/>
    <col min="9482" max="9728" width="9.140625" style="89"/>
    <col min="9729" max="9729" width="3.28515625" style="89" customWidth="1"/>
    <col min="9730" max="9730" width="29.85546875" style="89" customWidth="1"/>
    <col min="9731" max="9732" width="9.42578125" style="89" bestFit="1" customWidth="1"/>
    <col min="9733" max="9733" width="9.42578125" style="89" customWidth="1"/>
    <col min="9734" max="9734" width="9.140625" style="89"/>
    <col min="9735" max="9735" width="10.42578125" style="89" customWidth="1"/>
    <col min="9736" max="9736" width="9.140625" style="89"/>
    <col min="9737" max="9737" width="9.85546875" style="89" customWidth="1"/>
    <col min="9738" max="9984" width="9.140625" style="89"/>
    <col min="9985" max="9985" width="3.28515625" style="89" customWidth="1"/>
    <col min="9986" max="9986" width="29.85546875" style="89" customWidth="1"/>
    <col min="9987" max="9988" width="9.42578125" style="89" bestFit="1" customWidth="1"/>
    <col min="9989" max="9989" width="9.42578125" style="89" customWidth="1"/>
    <col min="9990" max="9990" width="9.140625" style="89"/>
    <col min="9991" max="9991" width="10.42578125" style="89" customWidth="1"/>
    <col min="9992" max="9992" width="9.140625" style="89"/>
    <col min="9993" max="9993" width="9.85546875" style="89" customWidth="1"/>
    <col min="9994" max="10240" width="9.140625" style="89"/>
    <col min="10241" max="10241" width="3.28515625" style="89" customWidth="1"/>
    <col min="10242" max="10242" width="29.85546875" style="89" customWidth="1"/>
    <col min="10243" max="10244" width="9.42578125" style="89" bestFit="1" customWidth="1"/>
    <col min="10245" max="10245" width="9.42578125" style="89" customWidth="1"/>
    <col min="10246" max="10246" width="9.140625" style="89"/>
    <col min="10247" max="10247" width="10.42578125" style="89" customWidth="1"/>
    <col min="10248" max="10248" width="9.140625" style="89"/>
    <col min="10249" max="10249" width="9.85546875" style="89" customWidth="1"/>
    <col min="10250" max="10496" width="9.140625" style="89"/>
    <col min="10497" max="10497" width="3.28515625" style="89" customWidth="1"/>
    <col min="10498" max="10498" width="29.85546875" style="89" customWidth="1"/>
    <col min="10499" max="10500" width="9.42578125" style="89" bestFit="1" customWidth="1"/>
    <col min="10501" max="10501" width="9.42578125" style="89" customWidth="1"/>
    <col min="10502" max="10502" width="9.140625" style="89"/>
    <col min="10503" max="10503" width="10.42578125" style="89" customWidth="1"/>
    <col min="10504" max="10504" width="9.140625" style="89"/>
    <col min="10505" max="10505" width="9.85546875" style="89" customWidth="1"/>
    <col min="10506" max="10752" width="9.140625" style="89"/>
    <col min="10753" max="10753" width="3.28515625" style="89" customWidth="1"/>
    <col min="10754" max="10754" width="29.85546875" style="89" customWidth="1"/>
    <col min="10755" max="10756" width="9.42578125" style="89" bestFit="1" customWidth="1"/>
    <col min="10757" max="10757" width="9.42578125" style="89" customWidth="1"/>
    <col min="10758" max="10758" width="9.140625" style="89"/>
    <col min="10759" max="10759" width="10.42578125" style="89" customWidth="1"/>
    <col min="10760" max="10760" width="9.140625" style="89"/>
    <col min="10761" max="10761" width="9.85546875" style="89" customWidth="1"/>
    <col min="10762" max="11008" width="9.140625" style="89"/>
    <col min="11009" max="11009" width="3.28515625" style="89" customWidth="1"/>
    <col min="11010" max="11010" width="29.85546875" style="89" customWidth="1"/>
    <col min="11011" max="11012" width="9.42578125" style="89" bestFit="1" customWidth="1"/>
    <col min="11013" max="11013" width="9.42578125" style="89" customWidth="1"/>
    <col min="11014" max="11014" width="9.140625" style="89"/>
    <col min="11015" max="11015" width="10.42578125" style="89" customWidth="1"/>
    <col min="11016" max="11016" width="9.140625" style="89"/>
    <col min="11017" max="11017" width="9.85546875" style="89" customWidth="1"/>
    <col min="11018" max="11264" width="9.140625" style="89"/>
    <col min="11265" max="11265" width="3.28515625" style="89" customWidth="1"/>
    <col min="11266" max="11266" width="29.85546875" style="89" customWidth="1"/>
    <col min="11267" max="11268" width="9.42578125" style="89" bestFit="1" customWidth="1"/>
    <col min="11269" max="11269" width="9.42578125" style="89" customWidth="1"/>
    <col min="11270" max="11270" width="9.140625" style="89"/>
    <col min="11271" max="11271" width="10.42578125" style="89" customWidth="1"/>
    <col min="11272" max="11272" width="9.140625" style="89"/>
    <col min="11273" max="11273" width="9.85546875" style="89" customWidth="1"/>
    <col min="11274" max="11520" width="9.140625" style="89"/>
    <col min="11521" max="11521" width="3.28515625" style="89" customWidth="1"/>
    <col min="11522" max="11522" width="29.85546875" style="89" customWidth="1"/>
    <col min="11523" max="11524" width="9.42578125" style="89" bestFit="1" customWidth="1"/>
    <col min="11525" max="11525" width="9.42578125" style="89" customWidth="1"/>
    <col min="11526" max="11526" width="9.140625" style="89"/>
    <col min="11527" max="11527" width="10.42578125" style="89" customWidth="1"/>
    <col min="11528" max="11528" width="9.140625" style="89"/>
    <col min="11529" max="11529" width="9.85546875" style="89" customWidth="1"/>
    <col min="11530" max="11776" width="9.140625" style="89"/>
    <col min="11777" max="11777" width="3.28515625" style="89" customWidth="1"/>
    <col min="11778" max="11778" width="29.85546875" style="89" customWidth="1"/>
    <col min="11779" max="11780" width="9.42578125" style="89" bestFit="1" customWidth="1"/>
    <col min="11781" max="11781" width="9.42578125" style="89" customWidth="1"/>
    <col min="11782" max="11782" width="9.140625" style="89"/>
    <col min="11783" max="11783" width="10.42578125" style="89" customWidth="1"/>
    <col min="11784" max="11784" width="9.140625" style="89"/>
    <col min="11785" max="11785" width="9.85546875" style="89" customWidth="1"/>
    <col min="11786" max="12032" width="9.140625" style="89"/>
    <col min="12033" max="12033" width="3.28515625" style="89" customWidth="1"/>
    <col min="12034" max="12034" width="29.85546875" style="89" customWidth="1"/>
    <col min="12035" max="12036" width="9.42578125" style="89" bestFit="1" customWidth="1"/>
    <col min="12037" max="12037" width="9.42578125" style="89" customWidth="1"/>
    <col min="12038" max="12038" width="9.140625" style="89"/>
    <col min="12039" max="12039" width="10.42578125" style="89" customWidth="1"/>
    <col min="12040" max="12040" width="9.140625" style="89"/>
    <col min="12041" max="12041" width="9.85546875" style="89" customWidth="1"/>
    <col min="12042" max="12288" width="9.140625" style="89"/>
    <col min="12289" max="12289" width="3.28515625" style="89" customWidth="1"/>
    <col min="12290" max="12290" width="29.85546875" style="89" customWidth="1"/>
    <col min="12291" max="12292" width="9.42578125" style="89" bestFit="1" customWidth="1"/>
    <col min="12293" max="12293" width="9.42578125" style="89" customWidth="1"/>
    <col min="12294" max="12294" width="9.140625" style="89"/>
    <col min="12295" max="12295" width="10.42578125" style="89" customWidth="1"/>
    <col min="12296" max="12296" width="9.140625" style="89"/>
    <col min="12297" max="12297" width="9.85546875" style="89" customWidth="1"/>
    <col min="12298" max="12544" width="9.140625" style="89"/>
    <col min="12545" max="12545" width="3.28515625" style="89" customWidth="1"/>
    <col min="12546" max="12546" width="29.85546875" style="89" customWidth="1"/>
    <col min="12547" max="12548" width="9.42578125" style="89" bestFit="1" customWidth="1"/>
    <col min="12549" max="12549" width="9.42578125" style="89" customWidth="1"/>
    <col min="12550" max="12550" width="9.140625" style="89"/>
    <col min="12551" max="12551" width="10.42578125" style="89" customWidth="1"/>
    <col min="12552" max="12552" width="9.140625" style="89"/>
    <col min="12553" max="12553" width="9.85546875" style="89" customWidth="1"/>
    <col min="12554" max="12800" width="9.140625" style="89"/>
    <col min="12801" max="12801" width="3.28515625" style="89" customWidth="1"/>
    <col min="12802" max="12802" width="29.85546875" style="89" customWidth="1"/>
    <col min="12803" max="12804" width="9.42578125" style="89" bestFit="1" customWidth="1"/>
    <col min="12805" max="12805" width="9.42578125" style="89" customWidth="1"/>
    <col min="12806" max="12806" width="9.140625" style="89"/>
    <col min="12807" max="12807" width="10.42578125" style="89" customWidth="1"/>
    <col min="12808" max="12808" width="9.140625" style="89"/>
    <col min="12809" max="12809" width="9.85546875" style="89" customWidth="1"/>
    <col min="12810" max="13056" width="9.140625" style="89"/>
    <col min="13057" max="13057" width="3.28515625" style="89" customWidth="1"/>
    <col min="13058" max="13058" width="29.85546875" style="89" customWidth="1"/>
    <col min="13059" max="13060" width="9.42578125" style="89" bestFit="1" customWidth="1"/>
    <col min="13061" max="13061" width="9.42578125" style="89" customWidth="1"/>
    <col min="13062" max="13062" width="9.140625" style="89"/>
    <col min="13063" max="13063" width="10.42578125" style="89" customWidth="1"/>
    <col min="13064" max="13064" width="9.140625" style="89"/>
    <col min="13065" max="13065" width="9.85546875" style="89" customWidth="1"/>
    <col min="13066" max="13312" width="9.140625" style="89"/>
    <col min="13313" max="13313" width="3.28515625" style="89" customWidth="1"/>
    <col min="13314" max="13314" width="29.85546875" style="89" customWidth="1"/>
    <col min="13315" max="13316" width="9.42578125" style="89" bestFit="1" customWidth="1"/>
    <col min="13317" max="13317" width="9.42578125" style="89" customWidth="1"/>
    <col min="13318" max="13318" width="9.140625" style="89"/>
    <col min="13319" max="13319" width="10.42578125" style="89" customWidth="1"/>
    <col min="13320" max="13320" width="9.140625" style="89"/>
    <col min="13321" max="13321" width="9.85546875" style="89" customWidth="1"/>
    <col min="13322" max="13568" width="9.140625" style="89"/>
    <col min="13569" max="13569" width="3.28515625" style="89" customWidth="1"/>
    <col min="13570" max="13570" width="29.85546875" style="89" customWidth="1"/>
    <col min="13571" max="13572" width="9.42578125" style="89" bestFit="1" customWidth="1"/>
    <col min="13573" max="13573" width="9.42578125" style="89" customWidth="1"/>
    <col min="13574" max="13574" width="9.140625" style="89"/>
    <col min="13575" max="13575" width="10.42578125" style="89" customWidth="1"/>
    <col min="13576" max="13576" width="9.140625" style="89"/>
    <col min="13577" max="13577" width="9.85546875" style="89" customWidth="1"/>
    <col min="13578" max="13824" width="9.140625" style="89"/>
    <col min="13825" max="13825" width="3.28515625" style="89" customWidth="1"/>
    <col min="13826" max="13826" width="29.85546875" style="89" customWidth="1"/>
    <col min="13827" max="13828" width="9.42578125" style="89" bestFit="1" customWidth="1"/>
    <col min="13829" max="13829" width="9.42578125" style="89" customWidth="1"/>
    <col min="13830" max="13830" width="9.140625" style="89"/>
    <col min="13831" max="13831" width="10.42578125" style="89" customWidth="1"/>
    <col min="13832" max="13832" width="9.140625" style="89"/>
    <col min="13833" max="13833" width="9.85546875" style="89" customWidth="1"/>
    <col min="13834" max="14080" width="9.140625" style="89"/>
    <col min="14081" max="14081" width="3.28515625" style="89" customWidth="1"/>
    <col min="14082" max="14082" width="29.85546875" style="89" customWidth="1"/>
    <col min="14083" max="14084" width="9.42578125" style="89" bestFit="1" customWidth="1"/>
    <col min="14085" max="14085" width="9.42578125" style="89" customWidth="1"/>
    <col min="14086" max="14086" width="9.140625" style="89"/>
    <col min="14087" max="14087" width="10.42578125" style="89" customWidth="1"/>
    <col min="14088" max="14088" width="9.140625" style="89"/>
    <col min="14089" max="14089" width="9.85546875" style="89" customWidth="1"/>
    <col min="14090" max="14336" width="9.140625" style="89"/>
    <col min="14337" max="14337" width="3.28515625" style="89" customWidth="1"/>
    <col min="14338" max="14338" width="29.85546875" style="89" customWidth="1"/>
    <col min="14339" max="14340" width="9.42578125" style="89" bestFit="1" customWidth="1"/>
    <col min="14341" max="14341" width="9.42578125" style="89" customWidth="1"/>
    <col min="14342" max="14342" width="9.140625" style="89"/>
    <col min="14343" max="14343" width="10.42578125" style="89" customWidth="1"/>
    <col min="14344" max="14344" width="9.140625" style="89"/>
    <col min="14345" max="14345" width="9.85546875" style="89" customWidth="1"/>
    <col min="14346" max="14592" width="9.140625" style="89"/>
    <col min="14593" max="14593" width="3.28515625" style="89" customWidth="1"/>
    <col min="14594" max="14594" width="29.85546875" style="89" customWidth="1"/>
    <col min="14595" max="14596" width="9.42578125" style="89" bestFit="1" customWidth="1"/>
    <col min="14597" max="14597" width="9.42578125" style="89" customWidth="1"/>
    <col min="14598" max="14598" width="9.140625" style="89"/>
    <col min="14599" max="14599" width="10.42578125" style="89" customWidth="1"/>
    <col min="14600" max="14600" width="9.140625" style="89"/>
    <col min="14601" max="14601" width="9.85546875" style="89" customWidth="1"/>
    <col min="14602" max="14848" width="9.140625" style="89"/>
    <col min="14849" max="14849" width="3.28515625" style="89" customWidth="1"/>
    <col min="14850" max="14850" width="29.85546875" style="89" customWidth="1"/>
    <col min="14851" max="14852" width="9.42578125" style="89" bestFit="1" customWidth="1"/>
    <col min="14853" max="14853" width="9.42578125" style="89" customWidth="1"/>
    <col min="14854" max="14854" width="9.140625" style="89"/>
    <col min="14855" max="14855" width="10.42578125" style="89" customWidth="1"/>
    <col min="14856" max="14856" width="9.140625" style="89"/>
    <col min="14857" max="14857" width="9.85546875" style="89" customWidth="1"/>
    <col min="14858" max="15104" width="9.140625" style="89"/>
    <col min="15105" max="15105" width="3.28515625" style="89" customWidth="1"/>
    <col min="15106" max="15106" width="29.85546875" style="89" customWidth="1"/>
    <col min="15107" max="15108" width="9.42578125" style="89" bestFit="1" customWidth="1"/>
    <col min="15109" max="15109" width="9.42578125" style="89" customWidth="1"/>
    <col min="15110" max="15110" width="9.140625" style="89"/>
    <col min="15111" max="15111" width="10.42578125" style="89" customWidth="1"/>
    <col min="15112" max="15112" width="9.140625" style="89"/>
    <col min="15113" max="15113" width="9.85546875" style="89" customWidth="1"/>
    <col min="15114" max="15360" width="9.140625" style="89"/>
    <col min="15361" max="15361" width="3.28515625" style="89" customWidth="1"/>
    <col min="15362" max="15362" width="29.85546875" style="89" customWidth="1"/>
    <col min="15363" max="15364" width="9.42578125" style="89" bestFit="1" customWidth="1"/>
    <col min="15365" max="15365" width="9.42578125" style="89" customWidth="1"/>
    <col min="15366" max="15366" width="9.140625" style="89"/>
    <col min="15367" max="15367" width="10.42578125" style="89" customWidth="1"/>
    <col min="15368" max="15368" width="9.140625" style="89"/>
    <col min="15369" max="15369" width="9.85546875" style="89" customWidth="1"/>
    <col min="15370" max="15616" width="9.140625" style="89"/>
    <col min="15617" max="15617" width="3.28515625" style="89" customWidth="1"/>
    <col min="15618" max="15618" width="29.85546875" style="89" customWidth="1"/>
    <col min="15619" max="15620" width="9.42578125" style="89" bestFit="1" customWidth="1"/>
    <col min="15621" max="15621" width="9.42578125" style="89" customWidth="1"/>
    <col min="15622" max="15622" width="9.140625" style="89"/>
    <col min="15623" max="15623" width="10.42578125" style="89" customWidth="1"/>
    <col min="15624" max="15624" width="9.140625" style="89"/>
    <col min="15625" max="15625" width="9.85546875" style="89" customWidth="1"/>
    <col min="15626" max="15872" width="9.140625" style="89"/>
    <col min="15873" max="15873" width="3.28515625" style="89" customWidth="1"/>
    <col min="15874" max="15874" width="29.85546875" style="89" customWidth="1"/>
    <col min="15875" max="15876" width="9.42578125" style="89" bestFit="1" customWidth="1"/>
    <col min="15877" max="15877" width="9.42578125" style="89" customWidth="1"/>
    <col min="15878" max="15878" width="9.140625" style="89"/>
    <col min="15879" max="15879" width="10.42578125" style="89" customWidth="1"/>
    <col min="15880" max="15880" width="9.140625" style="89"/>
    <col min="15881" max="15881" width="9.85546875" style="89" customWidth="1"/>
    <col min="15882" max="16128" width="9.140625" style="89"/>
    <col min="16129" max="16129" width="3.28515625" style="89" customWidth="1"/>
    <col min="16130" max="16130" width="29.85546875" style="89" customWidth="1"/>
    <col min="16131" max="16132" width="9.42578125" style="89" bestFit="1" customWidth="1"/>
    <col min="16133" max="16133" width="9.42578125" style="89" customWidth="1"/>
    <col min="16134" max="16134" width="9.140625" style="89"/>
    <col min="16135" max="16135" width="10.42578125" style="89" customWidth="1"/>
    <col min="16136" max="16136" width="9.140625" style="89"/>
    <col min="16137" max="16137" width="9.85546875" style="89" customWidth="1"/>
    <col min="16138" max="16384" width="9.140625" style="89"/>
  </cols>
  <sheetData>
    <row r="1" spans="1:9">
      <c r="B1" s="961" t="s">
        <v>639</v>
      </c>
      <c r="C1" s="961"/>
      <c r="D1" s="961"/>
      <c r="E1" s="961"/>
    </row>
    <row r="2" spans="1:9" ht="15.75">
      <c r="B2" s="495">
        <v>42012</v>
      </c>
      <c r="C2" s="496"/>
      <c r="D2" s="251"/>
      <c r="E2" s="251"/>
    </row>
    <row r="3" spans="1:9">
      <c r="A3" s="253"/>
      <c r="B3" s="495"/>
      <c r="C3" s="255"/>
      <c r="D3" s="255"/>
      <c r="E3" s="497" t="s">
        <v>640</v>
      </c>
    </row>
    <row r="4" spans="1:9" ht="24">
      <c r="A4" s="796" t="s">
        <v>641</v>
      </c>
      <c r="B4" s="796"/>
      <c r="C4" s="498">
        <v>2013</v>
      </c>
      <c r="D4" s="498">
        <v>2014</v>
      </c>
      <c r="E4" s="252" t="s">
        <v>642</v>
      </c>
      <c r="F4" s="32"/>
    </row>
    <row r="5" spans="1:9" ht="15">
      <c r="A5" s="797" t="s">
        <v>643</v>
      </c>
      <c r="B5" s="797"/>
      <c r="C5" s="29">
        <f>SUM(C6+C9+C13)</f>
        <v>4360807.3000000007</v>
      </c>
      <c r="D5" s="29">
        <f>SUM(D6+D9+D13)</f>
        <v>6349888</v>
      </c>
      <c r="E5" s="499">
        <f>D5/C5*100</f>
        <v>145.61267130515029</v>
      </c>
      <c r="G5" s="500"/>
      <c r="I5" s="501"/>
    </row>
    <row r="6" spans="1:9" ht="15">
      <c r="A6" s="837" t="s">
        <v>644</v>
      </c>
      <c r="B6" s="837"/>
      <c r="C6" s="29">
        <f>C7+C8</f>
        <v>1209543.7</v>
      </c>
      <c r="D6" s="29">
        <f>D7+D8</f>
        <v>3098506.3</v>
      </c>
      <c r="E6" s="499">
        <f>(D6/C6)*100</f>
        <v>256.17150500639207</v>
      </c>
      <c r="G6" s="500"/>
      <c r="I6" s="502"/>
    </row>
    <row r="7" spans="1:9" ht="15">
      <c r="A7" s="959" t="s">
        <v>645</v>
      </c>
      <c r="B7" s="959"/>
      <c r="C7" s="29">
        <v>250633.7</v>
      </c>
      <c r="D7" s="29">
        <v>326983.40000000002</v>
      </c>
      <c r="E7" s="499">
        <f>(D7/C7)*100</f>
        <v>130.46266324121615</v>
      </c>
      <c r="G7" s="503"/>
      <c r="I7" s="502"/>
    </row>
    <row r="8" spans="1:9" ht="15">
      <c r="A8" s="959" t="s">
        <v>646</v>
      </c>
      <c r="B8" s="960"/>
      <c r="C8" s="29">
        <v>958910</v>
      </c>
      <c r="D8" s="29">
        <v>2771522.9</v>
      </c>
      <c r="E8" s="499">
        <f>(D8/C8)*100</f>
        <v>289.02846982511392</v>
      </c>
      <c r="G8" s="8"/>
      <c r="I8" s="502"/>
    </row>
    <row r="9" spans="1:9" ht="15">
      <c r="A9" s="837" t="s">
        <v>647</v>
      </c>
      <c r="B9" s="837"/>
      <c r="C9" s="29">
        <f>C10+C11+C12</f>
        <v>1164678.7000000002</v>
      </c>
      <c r="D9" s="29">
        <f>D10+D11+D12</f>
        <v>1264014.6000000001</v>
      </c>
      <c r="E9" s="499">
        <f t="shared" ref="E9:E15" si="0">(D9/C9)*100</f>
        <v>108.52903895297474</v>
      </c>
      <c r="G9" s="8"/>
      <c r="I9" s="502"/>
    </row>
    <row r="10" spans="1:9" ht="15">
      <c r="A10" s="962" t="s">
        <v>648</v>
      </c>
      <c r="B10" s="962"/>
      <c r="C10" s="29">
        <v>609877.5</v>
      </c>
      <c r="D10" s="504">
        <v>649641.80000000005</v>
      </c>
      <c r="E10" s="499">
        <f t="shared" si="0"/>
        <v>106.52004705863062</v>
      </c>
      <c r="G10" s="503"/>
      <c r="I10" s="502"/>
    </row>
    <row r="11" spans="1:9" ht="15">
      <c r="A11" s="963" t="s">
        <v>649</v>
      </c>
      <c r="B11" s="963"/>
      <c r="C11" s="29">
        <v>14705.3</v>
      </c>
      <c r="D11" s="29">
        <v>13802.8</v>
      </c>
      <c r="E11" s="499">
        <f>(D11/C11)*100</f>
        <v>93.862756965175819</v>
      </c>
      <c r="G11" s="503"/>
      <c r="H11" s="505"/>
      <c r="I11" s="502"/>
    </row>
    <row r="12" spans="1:9" ht="15">
      <c r="A12" s="506"/>
      <c r="B12" s="506" t="s">
        <v>650</v>
      </c>
      <c r="C12" s="29">
        <v>540095.9</v>
      </c>
      <c r="D12" s="504">
        <v>600570</v>
      </c>
      <c r="E12" s="499">
        <f>(D12/C12)*100</f>
        <v>111.19691891754779</v>
      </c>
      <c r="G12" s="503"/>
      <c r="H12" s="505"/>
      <c r="I12" s="502"/>
    </row>
    <row r="13" spans="1:9" ht="15">
      <c r="A13" s="837" t="s">
        <v>651</v>
      </c>
      <c r="B13" s="837"/>
      <c r="C13" s="29">
        <f>C14+C15</f>
        <v>1986584.9</v>
      </c>
      <c r="D13" s="29">
        <f>D14+D15</f>
        <v>1987367.1</v>
      </c>
      <c r="E13" s="499">
        <f>(D13/C13)*100</f>
        <v>100.03937410376975</v>
      </c>
      <c r="G13" s="8"/>
      <c r="I13" s="501"/>
    </row>
    <row r="14" spans="1:9" ht="24">
      <c r="A14" s="507"/>
      <c r="B14" s="508" t="s">
        <v>652</v>
      </c>
      <c r="C14" s="29">
        <v>1607795.5</v>
      </c>
      <c r="D14" s="29">
        <v>1599530.6</v>
      </c>
      <c r="E14" s="499">
        <f t="shared" si="0"/>
        <v>99.485948306236722</v>
      </c>
      <c r="G14" s="503"/>
      <c r="I14" s="501"/>
    </row>
    <row r="15" spans="1:9" ht="15">
      <c r="A15" s="964" t="s">
        <v>653</v>
      </c>
      <c r="B15" s="964"/>
      <c r="C15" s="27">
        <v>378789.4</v>
      </c>
      <c r="D15" s="27">
        <v>387836.5</v>
      </c>
      <c r="E15" s="509">
        <f t="shared" si="0"/>
        <v>102.38842480808597</v>
      </c>
      <c r="G15" s="503"/>
      <c r="I15" s="502"/>
    </row>
    <row r="16" spans="1:9">
      <c r="B16" s="510"/>
      <c r="C16" s="29"/>
      <c r="D16" s="510"/>
    </row>
    <row r="17" spans="2:4">
      <c r="B17" s="510"/>
      <c r="C17" s="510"/>
      <c r="D17" s="510"/>
    </row>
  </sheetData>
  <mergeCells count="11">
    <mergeCell ref="A9:B9"/>
    <mergeCell ref="A10:B10"/>
    <mergeCell ref="A11:B11"/>
    <mergeCell ref="A13:B13"/>
    <mergeCell ref="A15:B15"/>
    <mergeCell ref="A8:B8"/>
    <mergeCell ref="B1:E1"/>
    <mergeCell ref="A4:B4"/>
    <mergeCell ref="A5:B5"/>
    <mergeCell ref="A6:B6"/>
    <mergeCell ref="A7:B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I10" sqref="I10"/>
    </sheetView>
  </sheetViews>
  <sheetFormatPr defaultRowHeight="12.75"/>
  <cols>
    <col min="1" max="1" width="2.7109375" style="89" customWidth="1"/>
    <col min="2" max="2" width="18.7109375" style="145" customWidth="1"/>
    <col min="3" max="3" width="9" style="89" customWidth="1"/>
    <col min="4" max="4" width="9.140625" style="89" customWidth="1"/>
    <col min="5" max="5" width="9.140625" style="140" customWidth="1"/>
    <col min="6" max="6" width="9.42578125" style="89" customWidth="1"/>
    <col min="7" max="7" width="9.140625" style="89"/>
    <col min="8" max="8" width="13.28515625" style="89" customWidth="1"/>
    <col min="9" max="255" width="9.140625" style="89"/>
    <col min="256" max="256" width="29.85546875" style="89" customWidth="1"/>
    <col min="257" max="257" width="2.7109375" style="89" customWidth="1"/>
    <col min="258" max="258" width="18.7109375" style="89" customWidth="1"/>
    <col min="259" max="259" width="9" style="89" customWidth="1"/>
    <col min="260" max="261" width="9.140625" style="89" customWidth="1"/>
    <col min="262" max="262" width="9.42578125" style="89" customWidth="1"/>
    <col min="263" max="263" width="9.140625" style="89"/>
    <col min="264" max="264" width="13.28515625" style="89" customWidth="1"/>
    <col min="265" max="511" width="9.140625" style="89"/>
    <col min="512" max="512" width="29.85546875" style="89" customWidth="1"/>
    <col min="513" max="513" width="2.7109375" style="89" customWidth="1"/>
    <col min="514" max="514" width="18.7109375" style="89" customWidth="1"/>
    <col min="515" max="515" width="9" style="89" customWidth="1"/>
    <col min="516" max="517" width="9.140625" style="89" customWidth="1"/>
    <col min="518" max="518" width="9.42578125" style="89" customWidth="1"/>
    <col min="519" max="519" width="9.140625" style="89"/>
    <col min="520" max="520" width="13.28515625" style="89" customWidth="1"/>
    <col min="521" max="767" width="9.140625" style="89"/>
    <col min="768" max="768" width="29.85546875" style="89" customWidth="1"/>
    <col min="769" max="769" width="2.7109375" style="89" customWidth="1"/>
    <col min="770" max="770" width="18.7109375" style="89" customWidth="1"/>
    <col min="771" max="771" width="9" style="89" customWidth="1"/>
    <col min="772" max="773" width="9.140625" style="89" customWidth="1"/>
    <col min="774" max="774" width="9.42578125" style="89" customWidth="1"/>
    <col min="775" max="775" width="9.140625" style="89"/>
    <col min="776" max="776" width="13.28515625" style="89" customWidth="1"/>
    <col min="777" max="1023" width="9.140625" style="89"/>
    <col min="1024" max="1024" width="29.85546875" style="89" customWidth="1"/>
    <col min="1025" max="1025" width="2.7109375" style="89" customWidth="1"/>
    <col min="1026" max="1026" width="18.7109375" style="89" customWidth="1"/>
    <col min="1027" max="1027" width="9" style="89" customWidth="1"/>
    <col min="1028" max="1029" width="9.140625" style="89" customWidth="1"/>
    <col min="1030" max="1030" width="9.42578125" style="89" customWidth="1"/>
    <col min="1031" max="1031" width="9.140625" style="89"/>
    <col min="1032" max="1032" width="13.28515625" style="89" customWidth="1"/>
    <col min="1033" max="1279" width="9.140625" style="89"/>
    <col min="1280" max="1280" width="29.85546875" style="89" customWidth="1"/>
    <col min="1281" max="1281" width="2.7109375" style="89" customWidth="1"/>
    <col min="1282" max="1282" width="18.7109375" style="89" customWidth="1"/>
    <col min="1283" max="1283" width="9" style="89" customWidth="1"/>
    <col min="1284" max="1285" width="9.140625" style="89" customWidth="1"/>
    <col min="1286" max="1286" width="9.42578125" style="89" customWidth="1"/>
    <col min="1287" max="1287" width="9.140625" style="89"/>
    <col min="1288" max="1288" width="13.28515625" style="89" customWidth="1"/>
    <col min="1289" max="1535" width="9.140625" style="89"/>
    <col min="1536" max="1536" width="29.85546875" style="89" customWidth="1"/>
    <col min="1537" max="1537" width="2.7109375" style="89" customWidth="1"/>
    <col min="1538" max="1538" width="18.7109375" style="89" customWidth="1"/>
    <col min="1539" max="1539" width="9" style="89" customWidth="1"/>
    <col min="1540" max="1541" width="9.140625" style="89" customWidth="1"/>
    <col min="1542" max="1542" width="9.42578125" style="89" customWidth="1"/>
    <col min="1543" max="1543" width="9.140625" style="89"/>
    <col min="1544" max="1544" width="13.28515625" style="89" customWidth="1"/>
    <col min="1545" max="1791" width="9.140625" style="89"/>
    <col min="1792" max="1792" width="29.85546875" style="89" customWidth="1"/>
    <col min="1793" max="1793" width="2.7109375" style="89" customWidth="1"/>
    <col min="1794" max="1794" width="18.7109375" style="89" customWidth="1"/>
    <col min="1795" max="1795" width="9" style="89" customWidth="1"/>
    <col min="1796" max="1797" width="9.140625" style="89" customWidth="1"/>
    <col min="1798" max="1798" width="9.42578125" style="89" customWidth="1"/>
    <col min="1799" max="1799" width="9.140625" style="89"/>
    <col min="1800" max="1800" width="13.28515625" style="89" customWidth="1"/>
    <col min="1801" max="2047" width="9.140625" style="89"/>
    <col min="2048" max="2048" width="29.85546875" style="89" customWidth="1"/>
    <col min="2049" max="2049" width="2.7109375" style="89" customWidth="1"/>
    <col min="2050" max="2050" width="18.7109375" style="89" customWidth="1"/>
    <col min="2051" max="2051" width="9" style="89" customWidth="1"/>
    <col min="2052" max="2053" width="9.140625" style="89" customWidth="1"/>
    <col min="2054" max="2054" width="9.42578125" style="89" customWidth="1"/>
    <col min="2055" max="2055" width="9.140625" style="89"/>
    <col min="2056" max="2056" width="13.28515625" style="89" customWidth="1"/>
    <col min="2057" max="2303" width="9.140625" style="89"/>
    <col min="2304" max="2304" width="29.85546875" style="89" customWidth="1"/>
    <col min="2305" max="2305" width="2.7109375" style="89" customWidth="1"/>
    <col min="2306" max="2306" width="18.7109375" style="89" customWidth="1"/>
    <col min="2307" max="2307" width="9" style="89" customWidth="1"/>
    <col min="2308" max="2309" width="9.140625" style="89" customWidth="1"/>
    <col min="2310" max="2310" width="9.42578125" style="89" customWidth="1"/>
    <col min="2311" max="2311" width="9.140625" style="89"/>
    <col min="2312" max="2312" width="13.28515625" style="89" customWidth="1"/>
    <col min="2313" max="2559" width="9.140625" style="89"/>
    <col min="2560" max="2560" width="29.85546875" style="89" customWidth="1"/>
    <col min="2561" max="2561" width="2.7109375" style="89" customWidth="1"/>
    <col min="2562" max="2562" width="18.7109375" style="89" customWidth="1"/>
    <col min="2563" max="2563" width="9" style="89" customWidth="1"/>
    <col min="2564" max="2565" width="9.140625" style="89" customWidth="1"/>
    <col min="2566" max="2566" width="9.42578125" style="89" customWidth="1"/>
    <col min="2567" max="2567" width="9.140625" style="89"/>
    <col min="2568" max="2568" width="13.28515625" style="89" customWidth="1"/>
    <col min="2569" max="2815" width="9.140625" style="89"/>
    <col min="2816" max="2816" width="29.85546875" style="89" customWidth="1"/>
    <col min="2817" max="2817" width="2.7109375" style="89" customWidth="1"/>
    <col min="2818" max="2818" width="18.7109375" style="89" customWidth="1"/>
    <col min="2819" max="2819" width="9" style="89" customWidth="1"/>
    <col min="2820" max="2821" width="9.140625" style="89" customWidth="1"/>
    <col min="2822" max="2822" width="9.42578125" style="89" customWidth="1"/>
    <col min="2823" max="2823" width="9.140625" style="89"/>
    <col min="2824" max="2824" width="13.28515625" style="89" customWidth="1"/>
    <col min="2825" max="3071" width="9.140625" style="89"/>
    <col min="3072" max="3072" width="29.85546875" style="89" customWidth="1"/>
    <col min="3073" max="3073" width="2.7109375" style="89" customWidth="1"/>
    <col min="3074" max="3074" width="18.7109375" style="89" customWidth="1"/>
    <col min="3075" max="3075" width="9" style="89" customWidth="1"/>
    <col min="3076" max="3077" width="9.140625" style="89" customWidth="1"/>
    <col min="3078" max="3078" width="9.42578125" style="89" customWidth="1"/>
    <col min="3079" max="3079" width="9.140625" style="89"/>
    <col min="3080" max="3080" width="13.28515625" style="89" customWidth="1"/>
    <col min="3081" max="3327" width="9.140625" style="89"/>
    <col min="3328" max="3328" width="29.85546875" style="89" customWidth="1"/>
    <col min="3329" max="3329" width="2.7109375" style="89" customWidth="1"/>
    <col min="3330" max="3330" width="18.7109375" style="89" customWidth="1"/>
    <col min="3331" max="3331" width="9" style="89" customWidth="1"/>
    <col min="3332" max="3333" width="9.140625" style="89" customWidth="1"/>
    <col min="3334" max="3334" width="9.42578125" style="89" customWidth="1"/>
    <col min="3335" max="3335" width="9.140625" style="89"/>
    <col min="3336" max="3336" width="13.28515625" style="89" customWidth="1"/>
    <col min="3337" max="3583" width="9.140625" style="89"/>
    <col min="3584" max="3584" width="29.85546875" style="89" customWidth="1"/>
    <col min="3585" max="3585" width="2.7109375" style="89" customWidth="1"/>
    <col min="3586" max="3586" width="18.7109375" style="89" customWidth="1"/>
    <col min="3587" max="3587" width="9" style="89" customWidth="1"/>
    <col min="3588" max="3589" width="9.140625" style="89" customWidth="1"/>
    <col min="3590" max="3590" width="9.42578125" style="89" customWidth="1"/>
    <col min="3591" max="3591" width="9.140625" style="89"/>
    <col min="3592" max="3592" width="13.28515625" style="89" customWidth="1"/>
    <col min="3593" max="3839" width="9.140625" style="89"/>
    <col min="3840" max="3840" width="29.85546875" style="89" customWidth="1"/>
    <col min="3841" max="3841" width="2.7109375" style="89" customWidth="1"/>
    <col min="3842" max="3842" width="18.7109375" style="89" customWidth="1"/>
    <col min="3843" max="3843" width="9" style="89" customWidth="1"/>
    <col min="3844" max="3845" width="9.140625" style="89" customWidth="1"/>
    <col min="3846" max="3846" width="9.42578125" style="89" customWidth="1"/>
    <col min="3847" max="3847" width="9.140625" style="89"/>
    <col min="3848" max="3848" width="13.28515625" style="89" customWidth="1"/>
    <col min="3849" max="4095" width="9.140625" style="89"/>
    <col min="4096" max="4096" width="29.85546875" style="89" customWidth="1"/>
    <col min="4097" max="4097" width="2.7109375" style="89" customWidth="1"/>
    <col min="4098" max="4098" width="18.7109375" style="89" customWidth="1"/>
    <col min="4099" max="4099" width="9" style="89" customWidth="1"/>
    <col min="4100" max="4101" width="9.140625" style="89" customWidth="1"/>
    <col min="4102" max="4102" width="9.42578125" style="89" customWidth="1"/>
    <col min="4103" max="4103" width="9.140625" style="89"/>
    <col min="4104" max="4104" width="13.28515625" style="89" customWidth="1"/>
    <col min="4105" max="4351" width="9.140625" style="89"/>
    <col min="4352" max="4352" width="29.85546875" style="89" customWidth="1"/>
    <col min="4353" max="4353" width="2.7109375" style="89" customWidth="1"/>
    <col min="4354" max="4354" width="18.7109375" style="89" customWidth="1"/>
    <col min="4355" max="4355" width="9" style="89" customWidth="1"/>
    <col min="4356" max="4357" width="9.140625" style="89" customWidth="1"/>
    <col min="4358" max="4358" width="9.42578125" style="89" customWidth="1"/>
    <col min="4359" max="4359" width="9.140625" style="89"/>
    <col min="4360" max="4360" width="13.28515625" style="89" customWidth="1"/>
    <col min="4361" max="4607" width="9.140625" style="89"/>
    <col min="4608" max="4608" width="29.85546875" style="89" customWidth="1"/>
    <col min="4609" max="4609" width="2.7109375" style="89" customWidth="1"/>
    <col min="4610" max="4610" width="18.7109375" style="89" customWidth="1"/>
    <col min="4611" max="4611" width="9" style="89" customWidth="1"/>
    <col min="4612" max="4613" width="9.140625" style="89" customWidth="1"/>
    <col min="4614" max="4614" width="9.42578125" style="89" customWidth="1"/>
    <col min="4615" max="4615" width="9.140625" style="89"/>
    <col min="4616" max="4616" width="13.28515625" style="89" customWidth="1"/>
    <col min="4617" max="4863" width="9.140625" style="89"/>
    <col min="4864" max="4864" width="29.85546875" style="89" customWidth="1"/>
    <col min="4865" max="4865" width="2.7109375" style="89" customWidth="1"/>
    <col min="4866" max="4866" width="18.7109375" style="89" customWidth="1"/>
    <col min="4867" max="4867" width="9" style="89" customWidth="1"/>
    <col min="4868" max="4869" width="9.140625" style="89" customWidth="1"/>
    <col min="4870" max="4870" width="9.42578125" style="89" customWidth="1"/>
    <col min="4871" max="4871" width="9.140625" style="89"/>
    <col min="4872" max="4872" width="13.28515625" style="89" customWidth="1"/>
    <col min="4873" max="5119" width="9.140625" style="89"/>
    <col min="5120" max="5120" width="29.85546875" style="89" customWidth="1"/>
    <col min="5121" max="5121" width="2.7109375" style="89" customWidth="1"/>
    <col min="5122" max="5122" width="18.7109375" style="89" customWidth="1"/>
    <col min="5123" max="5123" width="9" style="89" customWidth="1"/>
    <col min="5124" max="5125" width="9.140625" style="89" customWidth="1"/>
    <col min="5126" max="5126" width="9.42578125" style="89" customWidth="1"/>
    <col min="5127" max="5127" width="9.140625" style="89"/>
    <col min="5128" max="5128" width="13.28515625" style="89" customWidth="1"/>
    <col min="5129" max="5375" width="9.140625" style="89"/>
    <col min="5376" max="5376" width="29.85546875" style="89" customWidth="1"/>
    <col min="5377" max="5377" width="2.7109375" style="89" customWidth="1"/>
    <col min="5378" max="5378" width="18.7109375" style="89" customWidth="1"/>
    <col min="5379" max="5379" width="9" style="89" customWidth="1"/>
    <col min="5380" max="5381" width="9.140625" style="89" customWidth="1"/>
    <col min="5382" max="5382" width="9.42578125" style="89" customWidth="1"/>
    <col min="5383" max="5383" width="9.140625" style="89"/>
    <col min="5384" max="5384" width="13.28515625" style="89" customWidth="1"/>
    <col min="5385" max="5631" width="9.140625" style="89"/>
    <col min="5632" max="5632" width="29.85546875" style="89" customWidth="1"/>
    <col min="5633" max="5633" width="2.7109375" style="89" customWidth="1"/>
    <col min="5634" max="5634" width="18.7109375" style="89" customWidth="1"/>
    <col min="5635" max="5635" width="9" style="89" customWidth="1"/>
    <col min="5636" max="5637" width="9.140625" style="89" customWidth="1"/>
    <col min="5638" max="5638" width="9.42578125" style="89" customWidth="1"/>
    <col min="5639" max="5639" width="9.140625" style="89"/>
    <col min="5640" max="5640" width="13.28515625" style="89" customWidth="1"/>
    <col min="5641" max="5887" width="9.140625" style="89"/>
    <col min="5888" max="5888" width="29.85546875" style="89" customWidth="1"/>
    <col min="5889" max="5889" width="2.7109375" style="89" customWidth="1"/>
    <col min="5890" max="5890" width="18.7109375" style="89" customWidth="1"/>
    <col min="5891" max="5891" width="9" style="89" customWidth="1"/>
    <col min="5892" max="5893" width="9.140625" style="89" customWidth="1"/>
    <col min="5894" max="5894" width="9.42578125" style="89" customWidth="1"/>
    <col min="5895" max="5895" width="9.140625" style="89"/>
    <col min="5896" max="5896" width="13.28515625" style="89" customWidth="1"/>
    <col min="5897" max="6143" width="9.140625" style="89"/>
    <col min="6144" max="6144" width="29.85546875" style="89" customWidth="1"/>
    <col min="6145" max="6145" width="2.7109375" style="89" customWidth="1"/>
    <col min="6146" max="6146" width="18.7109375" style="89" customWidth="1"/>
    <col min="6147" max="6147" width="9" style="89" customWidth="1"/>
    <col min="6148" max="6149" width="9.140625" style="89" customWidth="1"/>
    <col min="6150" max="6150" width="9.42578125" style="89" customWidth="1"/>
    <col min="6151" max="6151" width="9.140625" style="89"/>
    <col min="6152" max="6152" width="13.28515625" style="89" customWidth="1"/>
    <col min="6153" max="6399" width="9.140625" style="89"/>
    <col min="6400" max="6400" width="29.85546875" style="89" customWidth="1"/>
    <col min="6401" max="6401" width="2.7109375" style="89" customWidth="1"/>
    <col min="6402" max="6402" width="18.7109375" style="89" customWidth="1"/>
    <col min="6403" max="6403" width="9" style="89" customWidth="1"/>
    <col min="6404" max="6405" width="9.140625" style="89" customWidth="1"/>
    <col min="6406" max="6406" width="9.42578125" style="89" customWidth="1"/>
    <col min="6407" max="6407" width="9.140625" style="89"/>
    <col min="6408" max="6408" width="13.28515625" style="89" customWidth="1"/>
    <col min="6409" max="6655" width="9.140625" style="89"/>
    <col min="6656" max="6656" width="29.85546875" style="89" customWidth="1"/>
    <col min="6657" max="6657" width="2.7109375" style="89" customWidth="1"/>
    <col min="6658" max="6658" width="18.7109375" style="89" customWidth="1"/>
    <col min="6659" max="6659" width="9" style="89" customWidth="1"/>
    <col min="6660" max="6661" width="9.140625" style="89" customWidth="1"/>
    <col min="6662" max="6662" width="9.42578125" style="89" customWidth="1"/>
    <col min="6663" max="6663" width="9.140625" style="89"/>
    <col min="6664" max="6664" width="13.28515625" style="89" customWidth="1"/>
    <col min="6665" max="6911" width="9.140625" style="89"/>
    <col min="6912" max="6912" width="29.85546875" style="89" customWidth="1"/>
    <col min="6913" max="6913" width="2.7109375" style="89" customWidth="1"/>
    <col min="6914" max="6914" width="18.7109375" style="89" customWidth="1"/>
    <col min="6915" max="6915" width="9" style="89" customWidth="1"/>
    <col min="6916" max="6917" width="9.140625" style="89" customWidth="1"/>
    <col min="6918" max="6918" width="9.42578125" style="89" customWidth="1"/>
    <col min="6919" max="6919" width="9.140625" style="89"/>
    <col min="6920" max="6920" width="13.28515625" style="89" customWidth="1"/>
    <col min="6921" max="7167" width="9.140625" style="89"/>
    <col min="7168" max="7168" width="29.85546875" style="89" customWidth="1"/>
    <col min="7169" max="7169" width="2.7109375" style="89" customWidth="1"/>
    <col min="7170" max="7170" width="18.7109375" style="89" customWidth="1"/>
    <col min="7171" max="7171" width="9" style="89" customWidth="1"/>
    <col min="7172" max="7173" width="9.140625" style="89" customWidth="1"/>
    <col min="7174" max="7174" width="9.42578125" style="89" customWidth="1"/>
    <col min="7175" max="7175" width="9.140625" style="89"/>
    <col min="7176" max="7176" width="13.28515625" style="89" customWidth="1"/>
    <col min="7177" max="7423" width="9.140625" style="89"/>
    <col min="7424" max="7424" width="29.85546875" style="89" customWidth="1"/>
    <col min="7425" max="7425" width="2.7109375" style="89" customWidth="1"/>
    <col min="7426" max="7426" width="18.7109375" style="89" customWidth="1"/>
    <col min="7427" max="7427" width="9" style="89" customWidth="1"/>
    <col min="7428" max="7429" width="9.140625" style="89" customWidth="1"/>
    <col min="7430" max="7430" width="9.42578125" style="89" customWidth="1"/>
    <col min="7431" max="7431" width="9.140625" style="89"/>
    <col min="7432" max="7432" width="13.28515625" style="89" customWidth="1"/>
    <col min="7433" max="7679" width="9.140625" style="89"/>
    <col min="7680" max="7680" width="29.85546875" style="89" customWidth="1"/>
    <col min="7681" max="7681" width="2.7109375" style="89" customWidth="1"/>
    <col min="7682" max="7682" width="18.7109375" style="89" customWidth="1"/>
    <col min="7683" max="7683" width="9" style="89" customWidth="1"/>
    <col min="7684" max="7685" width="9.140625" style="89" customWidth="1"/>
    <col min="7686" max="7686" width="9.42578125" style="89" customWidth="1"/>
    <col min="7687" max="7687" width="9.140625" style="89"/>
    <col min="7688" max="7688" width="13.28515625" style="89" customWidth="1"/>
    <col min="7689" max="7935" width="9.140625" style="89"/>
    <col min="7936" max="7936" width="29.85546875" style="89" customWidth="1"/>
    <col min="7937" max="7937" width="2.7109375" style="89" customWidth="1"/>
    <col min="7938" max="7938" width="18.7109375" style="89" customWidth="1"/>
    <col min="7939" max="7939" width="9" style="89" customWidth="1"/>
    <col min="7940" max="7941" width="9.140625" style="89" customWidth="1"/>
    <col min="7942" max="7942" width="9.42578125" style="89" customWidth="1"/>
    <col min="7943" max="7943" width="9.140625" style="89"/>
    <col min="7944" max="7944" width="13.28515625" style="89" customWidth="1"/>
    <col min="7945" max="8191" width="9.140625" style="89"/>
    <col min="8192" max="8192" width="29.85546875" style="89" customWidth="1"/>
    <col min="8193" max="8193" width="2.7109375" style="89" customWidth="1"/>
    <col min="8194" max="8194" width="18.7109375" style="89" customWidth="1"/>
    <col min="8195" max="8195" width="9" style="89" customWidth="1"/>
    <col min="8196" max="8197" width="9.140625" style="89" customWidth="1"/>
    <col min="8198" max="8198" width="9.42578125" style="89" customWidth="1"/>
    <col min="8199" max="8199" width="9.140625" style="89"/>
    <col min="8200" max="8200" width="13.28515625" style="89" customWidth="1"/>
    <col min="8201" max="8447" width="9.140625" style="89"/>
    <col min="8448" max="8448" width="29.85546875" style="89" customWidth="1"/>
    <col min="8449" max="8449" width="2.7109375" style="89" customWidth="1"/>
    <col min="8450" max="8450" width="18.7109375" style="89" customWidth="1"/>
    <col min="8451" max="8451" width="9" style="89" customWidth="1"/>
    <col min="8452" max="8453" width="9.140625" style="89" customWidth="1"/>
    <col min="8454" max="8454" width="9.42578125" style="89" customWidth="1"/>
    <col min="8455" max="8455" width="9.140625" style="89"/>
    <col min="8456" max="8456" width="13.28515625" style="89" customWidth="1"/>
    <col min="8457" max="8703" width="9.140625" style="89"/>
    <col min="8704" max="8704" width="29.85546875" style="89" customWidth="1"/>
    <col min="8705" max="8705" width="2.7109375" style="89" customWidth="1"/>
    <col min="8706" max="8706" width="18.7109375" style="89" customWidth="1"/>
    <col min="8707" max="8707" width="9" style="89" customWidth="1"/>
    <col min="8708" max="8709" width="9.140625" style="89" customWidth="1"/>
    <col min="8710" max="8710" width="9.42578125" style="89" customWidth="1"/>
    <col min="8711" max="8711" width="9.140625" style="89"/>
    <col min="8712" max="8712" width="13.28515625" style="89" customWidth="1"/>
    <col min="8713" max="8959" width="9.140625" style="89"/>
    <col min="8960" max="8960" width="29.85546875" style="89" customWidth="1"/>
    <col min="8961" max="8961" width="2.7109375" style="89" customWidth="1"/>
    <col min="8962" max="8962" width="18.7109375" style="89" customWidth="1"/>
    <col min="8963" max="8963" width="9" style="89" customWidth="1"/>
    <col min="8964" max="8965" width="9.140625" style="89" customWidth="1"/>
    <col min="8966" max="8966" width="9.42578125" style="89" customWidth="1"/>
    <col min="8967" max="8967" width="9.140625" style="89"/>
    <col min="8968" max="8968" width="13.28515625" style="89" customWidth="1"/>
    <col min="8969" max="9215" width="9.140625" style="89"/>
    <col min="9216" max="9216" width="29.85546875" style="89" customWidth="1"/>
    <col min="9217" max="9217" width="2.7109375" style="89" customWidth="1"/>
    <col min="9218" max="9218" width="18.7109375" style="89" customWidth="1"/>
    <col min="9219" max="9219" width="9" style="89" customWidth="1"/>
    <col min="9220" max="9221" width="9.140625" style="89" customWidth="1"/>
    <col min="9222" max="9222" width="9.42578125" style="89" customWidth="1"/>
    <col min="9223" max="9223" width="9.140625" style="89"/>
    <col min="9224" max="9224" width="13.28515625" style="89" customWidth="1"/>
    <col min="9225" max="9471" width="9.140625" style="89"/>
    <col min="9472" max="9472" width="29.85546875" style="89" customWidth="1"/>
    <col min="9473" max="9473" width="2.7109375" style="89" customWidth="1"/>
    <col min="9474" max="9474" width="18.7109375" style="89" customWidth="1"/>
    <col min="9475" max="9475" width="9" style="89" customWidth="1"/>
    <col min="9476" max="9477" width="9.140625" style="89" customWidth="1"/>
    <col min="9478" max="9478" width="9.42578125" style="89" customWidth="1"/>
    <col min="9479" max="9479" width="9.140625" style="89"/>
    <col min="9480" max="9480" width="13.28515625" style="89" customWidth="1"/>
    <col min="9481" max="9727" width="9.140625" style="89"/>
    <col min="9728" max="9728" width="29.85546875" style="89" customWidth="1"/>
    <col min="9729" max="9729" width="2.7109375" style="89" customWidth="1"/>
    <col min="9730" max="9730" width="18.7109375" style="89" customWidth="1"/>
    <col min="9731" max="9731" width="9" style="89" customWidth="1"/>
    <col min="9732" max="9733" width="9.140625" style="89" customWidth="1"/>
    <col min="9734" max="9734" width="9.42578125" style="89" customWidth="1"/>
    <col min="9735" max="9735" width="9.140625" style="89"/>
    <col min="9736" max="9736" width="13.28515625" style="89" customWidth="1"/>
    <col min="9737" max="9983" width="9.140625" style="89"/>
    <col min="9984" max="9984" width="29.85546875" style="89" customWidth="1"/>
    <col min="9985" max="9985" width="2.7109375" style="89" customWidth="1"/>
    <col min="9986" max="9986" width="18.7109375" style="89" customWidth="1"/>
    <col min="9987" max="9987" width="9" style="89" customWidth="1"/>
    <col min="9988" max="9989" width="9.140625" style="89" customWidth="1"/>
    <col min="9990" max="9990" width="9.42578125" style="89" customWidth="1"/>
    <col min="9991" max="9991" width="9.140625" style="89"/>
    <col min="9992" max="9992" width="13.28515625" style="89" customWidth="1"/>
    <col min="9993" max="10239" width="9.140625" style="89"/>
    <col min="10240" max="10240" width="29.85546875" style="89" customWidth="1"/>
    <col min="10241" max="10241" width="2.7109375" style="89" customWidth="1"/>
    <col min="10242" max="10242" width="18.7109375" style="89" customWidth="1"/>
    <col min="10243" max="10243" width="9" style="89" customWidth="1"/>
    <col min="10244" max="10245" width="9.140625" style="89" customWidth="1"/>
    <col min="10246" max="10246" width="9.42578125" style="89" customWidth="1"/>
    <col min="10247" max="10247" width="9.140625" style="89"/>
    <col min="10248" max="10248" width="13.28515625" style="89" customWidth="1"/>
    <col min="10249" max="10495" width="9.140625" style="89"/>
    <col min="10496" max="10496" width="29.85546875" style="89" customWidth="1"/>
    <col min="10497" max="10497" width="2.7109375" style="89" customWidth="1"/>
    <col min="10498" max="10498" width="18.7109375" style="89" customWidth="1"/>
    <col min="10499" max="10499" width="9" style="89" customWidth="1"/>
    <col min="10500" max="10501" width="9.140625" style="89" customWidth="1"/>
    <col min="10502" max="10502" width="9.42578125" style="89" customWidth="1"/>
    <col min="10503" max="10503" width="9.140625" style="89"/>
    <col min="10504" max="10504" width="13.28515625" style="89" customWidth="1"/>
    <col min="10505" max="10751" width="9.140625" style="89"/>
    <col min="10752" max="10752" width="29.85546875" style="89" customWidth="1"/>
    <col min="10753" max="10753" width="2.7109375" style="89" customWidth="1"/>
    <col min="10754" max="10754" width="18.7109375" style="89" customWidth="1"/>
    <col min="10755" max="10755" width="9" style="89" customWidth="1"/>
    <col min="10756" max="10757" width="9.140625" style="89" customWidth="1"/>
    <col min="10758" max="10758" width="9.42578125" style="89" customWidth="1"/>
    <col min="10759" max="10759" width="9.140625" style="89"/>
    <col min="10760" max="10760" width="13.28515625" style="89" customWidth="1"/>
    <col min="10761" max="11007" width="9.140625" style="89"/>
    <col min="11008" max="11008" width="29.85546875" style="89" customWidth="1"/>
    <col min="11009" max="11009" width="2.7109375" style="89" customWidth="1"/>
    <col min="11010" max="11010" width="18.7109375" style="89" customWidth="1"/>
    <col min="11011" max="11011" width="9" style="89" customWidth="1"/>
    <col min="11012" max="11013" width="9.140625" style="89" customWidth="1"/>
    <col min="11014" max="11014" width="9.42578125" style="89" customWidth="1"/>
    <col min="11015" max="11015" width="9.140625" style="89"/>
    <col min="11016" max="11016" width="13.28515625" style="89" customWidth="1"/>
    <col min="11017" max="11263" width="9.140625" style="89"/>
    <col min="11264" max="11264" width="29.85546875" style="89" customWidth="1"/>
    <col min="11265" max="11265" width="2.7109375" style="89" customWidth="1"/>
    <col min="11266" max="11266" width="18.7109375" style="89" customWidth="1"/>
    <col min="11267" max="11267" width="9" style="89" customWidth="1"/>
    <col min="11268" max="11269" width="9.140625" style="89" customWidth="1"/>
    <col min="11270" max="11270" width="9.42578125" style="89" customWidth="1"/>
    <col min="11271" max="11271" width="9.140625" style="89"/>
    <col min="11272" max="11272" width="13.28515625" style="89" customWidth="1"/>
    <col min="11273" max="11519" width="9.140625" style="89"/>
    <col min="11520" max="11520" width="29.85546875" style="89" customWidth="1"/>
    <col min="11521" max="11521" width="2.7109375" style="89" customWidth="1"/>
    <col min="11522" max="11522" width="18.7109375" style="89" customWidth="1"/>
    <col min="11523" max="11523" width="9" style="89" customWidth="1"/>
    <col min="11524" max="11525" width="9.140625" style="89" customWidth="1"/>
    <col min="11526" max="11526" width="9.42578125" style="89" customWidth="1"/>
    <col min="11527" max="11527" width="9.140625" style="89"/>
    <col min="11528" max="11528" width="13.28515625" style="89" customWidth="1"/>
    <col min="11529" max="11775" width="9.140625" style="89"/>
    <col min="11776" max="11776" width="29.85546875" style="89" customWidth="1"/>
    <col min="11777" max="11777" width="2.7109375" style="89" customWidth="1"/>
    <col min="11778" max="11778" width="18.7109375" style="89" customWidth="1"/>
    <col min="11779" max="11779" width="9" style="89" customWidth="1"/>
    <col min="11780" max="11781" width="9.140625" style="89" customWidth="1"/>
    <col min="11782" max="11782" width="9.42578125" style="89" customWidth="1"/>
    <col min="11783" max="11783" width="9.140625" style="89"/>
    <col min="11784" max="11784" width="13.28515625" style="89" customWidth="1"/>
    <col min="11785" max="12031" width="9.140625" style="89"/>
    <col min="12032" max="12032" width="29.85546875" style="89" customWidth="1"/>
    <col min="12033" max="12033" width="2.7109375" style="89" customWidth="1"/>
    <col min="12034" max="12034" width="18.7109375" style="89" customWidth="1"/>
    <col min="12035" max="12035" width="9" style="89" customWidth="1"/>
    <col min="12036" max="12037" width="9.140625" style="89" customWidth="1"/>
    <col min="12038" max="12038" width="9.42578125" style="89" customWidth="1"/>
    <col min="12039" max="12039" width="9.140625" style="89"/>
    <col min="12040" max="12040" width="13.28515625" style="89" customWidth="1"/>
    <col min="12041" max="12287" width="9.140625" style="89"/>
    <col min="12288" max="12288" width="29.85546875" style="89" customWidth="1"/>
    <col min="12289" max="12289" width="2.7109375" style="89" customWidth="1"/>
    <col min="12290" max="12290" width="18.7109375" style="89" customWidth="1"/>
    <col min="12291" max="12291" width="9" style="89" customWidth="1"/>
    <col min="12292" max="12293" width="9.140625" style="89" customWidth="1"/>
    <col min="12294" max="12294" width="9.42578125" style="89" customWidth="1"/>
    <col min="12295" max="12295" width="9.140625" style="89"/>
    <col min="12296" max="12296" width="13.28515625" style="89" customWidth="1"/>
    <col min="12297" max="12543" width="9.140625" style="89"/>
    <col min="12544" max="12544" width="29.85546875" style="89" customWidth="1"/>
    <col min="12545" max="12545" width="2.7109375" style="89" customWidth="1"/>
    <col min="12546" max="12546" width="18.7109375" style="89" customWidth="1"/>
    <col min="12547" max="12547" width="9" style="89" customWidth="1"/>
    <col min="12548" max="12549" width="9.140625" style="89" customWidth="1"/>
    <col min="12550" max="12550" width="9.42578125" style="89" customWidth="1"/>
    <col min="12551" max="12551" width="9.140625" style="89"/>
    <col min="12552" max="12552" width="13.28515625" style="89" customWidth="1"/>
    <col min="12553" max="12799" width="9.140625" style="89"/>
    <col min="12800" max="12800" width="29.85546875" style="89" customWidth="1"/>
    <col min="12801" max="12801" width="2.7109375" style="89" customWidth="1"/>
    <col min="12802" max="12802" width="18.7109375" style="89" customWidth="1"/>
    <col min="12803" max="12803" width="9" style="89" customWidth="1"/>
    <col min="12804" max="12805" width="9.140625" style="89" customWidth="1"/>
    <col min="12806" max="12806" width="9.42578125" style="89" customWidth="1"/>
    <col min="12807" max="12807" width="9.140625" style="89"/>
    <col min="12808" max="12808" width="13.28515625" style="89" customWidth="1"/>
    <col min="12809" max="13055" width="9.140625" style="89"/>
    <col min="13056" max="13056" width="29.85546875" style="89" customWidth="1"/>
    <col min="13057" max="13057" width="2.7109375" style="89" customWidth="1"/>
    <col min="13058" max="13058" width="18.7109375" style="89" customWidth="1"/>
    <col min="13059" max="13059" width="9" style="89" customWidth="1"/>
    <col min="13060" max="13061" width="9.140625" style="89" customWidth="1"/>
    <col min="13062" max="13062" width="9.42578125" style="89" customWidth="1"/>
    <col min="13063" max="13063" width="9.140625" style="89"/>
    <col min="13064" max="13064" width="13.28515625" style="89" customWidth="1"/>
    <col min="13065" max="13311" width="9.140625" style="89"/>
    <col min="13312" max="13312" width="29.85546875" style="89" customWidth="1"/>
    <col min="13313" max="13313" width="2.7109375" style="89" customWidth="1"/>
    <col min="13314" max="13314" width="18.7109375" style="89" customWidth="1"/>
    <col min="13315" max="13315" width="9" style="89" customWidth="1"/>
    <col min="13316" max="13317" width="9.140625" style="89" customWidth="1"/>
    <col min="13318" max="13318" width="9.42578125" style="89" customWidth="1"/>
    <col min="13319" max="13319" width="9.140625" style="89"/>
    <col min="13320" max="13320" width="13.28515625" style="89" customWidth="1"/>
    <col min="13321" max="13567" width="9.140625" style="89"/>
    <col min="13568" max="13568" width="29.85546875" style="89" customWidth="1"/>
    <col min="13569" max="13569" width="2.7109375" style="89" customWidth="1"/>
    <col min="13570" max="13570" width="18.7109375" style="89" customWidth="1"/>
    <col min="13571" max="13571" width="9" style="89" customWidth="1"/>
    <col min="13572" max="13573" width="9.140625" style="89" customWidth="1"/>
    <col min="13574" max="13574" width="9.42578125" style="89" customWidth="1"/>
    <col min="13575" max="13575" width="9.140625" style="89"/>
    <col min="13576" max="13576" width="13.28515625" style="89" customWidth="1"/>
    <col min="13577" max="13823" width="9.140625" style="89"/>
    <col min="13824" max="13824" width="29.85546875" style="89" customWidth="1"/>
    <col min="13825" max="13825" width="2.7109375" style="89" customWidth="1"/>
    <col min="13826" max="13826" width="18.7109375" style="89" customWidth="1"/>
    <col min="13827" max="13827" width="9" style="89" customWidth="1"/>
    <col min="13828" max="13829" width="9.140625" style="89" customWidth="1"/>
    <col min="13830" max="13830" width="9.42578125" style="89" customWidth="1"/>
    <col min="13831" max="13831" width="9.140625" style="89"/>
    <col min="13832" max="13832" width="13.28515625" style="89" customWidth="1"/>
    <col min="13833" max="14079" width="9.140625" style="89"/>
    <col min="14080" max="14080" width="29.85546875" style="89" customWidth="1"/>
    <col min="14081" max="14081" width="2.7109375" style="89" customWidth="1"/>
    <col min="14082" max="14082" width="18.7109375" style="89" customWidth="1"/>
    <col min="14083" max="14083" width="9" style="89" customWidth="1"/>
    <col min="14084" max="14085" width="9.140625" style="89" customWidth="1"/>
    <col min="14086" max="14086" width="9.42578125" style="89" customWidth="1"/>
    <col min="14087" max="14087" width="9.140625" style="89"/>
    <col min="14088" max="14088" width="13.28515625" style="89" customWidth="1"/>
    <col min="14089" max="14335" width="9.140625" style="89"/>
    <col min="14336" max="14336" width="29.85546875" style="89" customWidth="1"/>
    <col min="14337" max="14337" width="2.7109375" style="89" customWidth="1"/>
    <col min="14338" max="14338" width="18.7109375" style="89" customWidth="1"/>
    <col min="14339" max="14339" width="9" style="89" customWidth="1"/>
    <col min="14340" max="14341" width="9.140625" style="89" customWidth="1"/>
    <col min="14342" max="14342" width="9.42578125" style="89" customWidth="1"/>
    <col min="14343" max="14343" width="9.140625" style="89"/>
    <col min="14344" max="14344" width="13.28515625" style="89" customWidth="1"/>
    <col min="14345" max="14591" width="9.140625" style="89"/>
    <col min="14592" max="14592" width="29.85546875" style="89" customWidth="1"/>
    <col min="14593" max="14593" width="2.7109375" style="89" customWidth="1"/>
    <col min="14594" max="14594" width="18.7109375" style="89" customWidth="1"/>
    <col min="14595" max="14595" width="9" style="89" customWidth="1"/>
    <col min="14596" max="14597" width="9.140625" style="89" customWidth="1"/>
    <col min="14598" max="14598" width="9.42578125" style="89" customWidth="1"/>
    <col min="14599" max="14599" width="9.140625" style="89"/>
    <col min="14600" max="14600" width="13.28515625" style="89" customWidth="1"/>
    <col min="14601" max="14847" width="9.140625" style="89"/>
    <col min="14848" max="14848" width="29.85546875" style="89" customWidth="1"/>
    <col min="14849" max="14849" width="2.7109375" style="89" customWidth="1"/>
    <col min="14850" max="14850" width="18.7109375" style="89" customWidth="1"/>
    <col min="14851" max="14851" width="9" style="89" customWidth="1"/>
    <col min="14852" max="14853" width="9.140625" style="89" customWidth="1"/>
    <col min="14854" max="14854" width="9.42578125" style="89" customWidth="1"/>
    <col min="14855" max="14855" width="9.140625" style="89"/>
    <col min="14856" max="14856" width="13.28515625" style="89" customWidth="1"/>
    <col min="14857" max="15103" width="9.140625" style="89"/>
    <col min="15104" max="15104" width="29.85546875" style="89" customWidth="1"/>
    <col min="15105" max="15105" width="2.7109375" style="89" customWidth="1"/>
    <col min="15106" max="15106" width="18.7109375" style="89" customWidth="1"/>
    <col min="15107" max="15107" width="9" style="89" customWidth="1"/>
    <col min="15108" max="15109" width="9.140625" style="89" customWidth="1"/>
    <col min="15110" max="15110" width="9.42578125" style="89" customWidth="1"/>
    <col min="15111" max="15111" width="9.140625" style="89"/>
    <col min="15112" max="15112" width="13.28515625" style="89" customWidth="1"/>
    <col min="15113" max="15359" width="9.140625" style="89"/>
    <col min="15360" max="15360" width="29.85546875" style="89" customWidth="1"/>
    <col min="15361" max="15361" width="2.7109375" style="89" customWidth="1"/>
    <col min="15362" max="15362" width="18.7109375" style="89" customWidth="1"/>
    <col min="15363" max="15363" width="9" style="89" customWidth="1"/>
    <col min="15364" max="15365" width="9.140625" style="89" customWidth="1"/>
    <col min="15366" max="15366" width="9.42578125" style="89" customWidth="1"/>
    <col min="15367" max="15367" width="9.140625" style="89"/>
    <col min="15368" max="15368" width="13.28515625" style="89" customWidth="1"/>
    <col min="15369" max="15615" width="9.140625" style="89"/>
    <col min="15616" max="15616" width="29.85546875" style="89" customWidth="1"/>
    <col min="15617" max="15617" width="2.7109375" style="89" customWidth="1"/>
    <col min="15618" max="15618" width="18.7109375" style="89" customWidth="1"/>
    <col min="15619" max="15619" width="9" style="89" customWidth="1"/>
    <col min="15620" max="15621" width="9.140625" style="89" customWidth="1"/>
    <col min="15622" max="15622" width="9.42578125" style="89" customWidth="1"/>
    <col min="15623" max="15623" width="9.140625" style="89"/>
    <col min="15624" max="15624" width="13.28515625" style="89" customWidth="1"/>
    <col min="15625" max="15871" width="9.140625" style="89"/>
    <col min="15872" max="15872" width="29.85546875" style="89" customWidth="1"/>
    <col min="15873" max="15873" width="2.7109375" style="89" customWidth="1"/>
    <col min="15874" max="15874" width="18.7109375" style="89" customWidth="1"/>
    <col min="15875" max="15875" width="9" style="89" customWidth="1"/>
    <col min="15876" max="15877" width="9.140625" style="89" customWidth="1"/>
    <col min="15878" max="15878" width="9.42578125" style="89" customWidth="1"/>
    <col min="15879" max="15879" width="9.140625" style="89"/>
    <col min="15880" max="15880" width="13.28515625" style="89" customWidth="1"/>
    <col min="15881" max="16127" width="9.140625" style="89"/>
    <col min="16128" max="16128" width="29.85546875" style="89" customWidth="1"/>
    <col min="16129" max="16129" width="2.7109375" style="89" customWidth="1"/>
    <col min="16130" max="16130" width="18.7109375" style="89" customWidth="1"/>
    <col min="16131" max="16131" width="9" style="89" customWidth="1"/>
    <col min="16132" max="16133" width="9.140625" style="89" customWidth="1"/>
    <col min="16134" max="16134" width="9.42578125" style="89" customWidth="1"/>
    <col min="16135" max="16135" width="9.140625" style="89"/>
    <col min="16136" max="16136" width="13.28515625" style="89" customWidth="1"/>
    <col min="16137" max="16384" width="9.140625" style="89"/>
  </cols>
  <sheetData>
    <row r="1" spans="1:8">
      <c r="B1" s="966" t="s">
        <v>654</v>
      </c>
      <c r="C1" s="966"/>
      <c r="D1" s="966"/>
      <c r="E1" s="966"/>
      <c r="F1" s="966"/>
    </row>
    <row r="2" spans="1:8">
      <c r="B2" s="511"/>
      <c r="C2" s="496"/>
      <c r="D2" s="496"/>
      <c r="E2" s="967">
        <v>42012</v>
      </c>
      <c r="F2" s="968"/>
    </row>
    <row r="3" spans="1:8">
      <c r="A3" s="969" t="s">
        <v>655</v>
      </c>
      <c r="B3" s="970"/>
      <c r="C3" s="715" t="s">
        <v>656</v>
      </c>
      <c r="D3" s="715" t="s">
        <v>148</v>
      </c>
      <c r="E3" s="715" t="s">
        <v>657</v>
      </c>
      <c r="F3" s="715" t="s">
        <v>642</v>
      </c>
    </row>
    <row r="4" spans="1:8">
      <c r="A4" s="971"/>
      <c r="B4" s="971"/>
      <c r="C4" s="972"/>
      <c r="D4" s="730"/>
      <c r="E4" s="730"/>
      <c r="F4" s="730"/>
    </row>
    <row r="5" spans="1:8">
      <c r="A5" s="512"/>
      <c r="B5" s="513" t="s">
        <v>658</v>
      </c>
      <c r="C5" s="514" t="s">
        <v>659</v>
      </c>
      <c r="D5" s="515">
        <v>16</v>
      </c>
      <c r="E5" s="515">
        <v>16.600000000000001</v>
      </c>
      <c r="F5" s="271">
        <f>SUM(E5/D5*100)</f>
        <v>103.75000000000001</v>
      </c>
      <c r="H5" s="516"/>
    </row>
    <row r="6" spans="1:8">
      <c r="A6" s="965" t="s">
        <v>660</v>
      </c>
      <c r="B6" s="965"/>
      <c r="C6" s="514" t="s">
        <v>659</v>
      </c>
      <c r="D6" s="516">
        <v>13.5</v>
      </c>
      <c r="E6" s="516">
        <v>30</v>
      </c>
      <c r="F6" s="269">
        <f t="shared" ref="F6:F20" si="0">SUM(E6/D6*100)</f>
        <v>222.22222222222223</v>
      </c>
      <c r="H6" s="516"/>
    </row>
    <row r="7" spans="1:8">
      <c r="A7" s="965" t="s">
        <v>661</v>
      </c>
      <c r="B7" s="965"/>
      <c r="C7" s="514" t="s">
        <v>662</v>
      </c>
      <c r="D7" s="517">
        <v>69.900000000000006</v>
      </c>
      <c r="E7" s="518">
        <v>68.099999999999994</v>
      </c>
      <c r="F7" s="269">
        <f t="shared" si="0"/>
        <v>97.424892703862639</v>
      </c>
      <c r="H7" s="518"/>
    </row>
    <row r="8" spans="1:8">
      <c r="A8" s="965" t="s">
        <v>663</v>
      </c>
      <c r="B8" s="965"/>
      <c r="C8" s="519" t="s">
        <v>664</v>
      </c>
      <c r="D8" s="516">
        <v>210.7</v>
      </c>
      <c r="E8" s="516">
        <v>197.1</v>
      </c>
      <c r="F8" s="516">
        <f t="shared" si="0"/>
        <v>93.545325106786905</v>
      </c>
      <c r="H8" s="516"/>
    </row>
    <row r="9" spans="1:8">
      <c r="A9" s="965" t="s">
        <v>665</v>
      </c>
      <c r="B9" s="965"/>
      <c r="C9" s="514" t="s">
        <v>666</v>
      </c>
      <c r="D9" s="269">
        <v>75.3</v>
      </c>
      <c r="E9" s="269">
        <v>89.5</v>
      </c>
      <c r="F9" s="269">
        <f t="shared" si="0"/>
        <v>118.85790172642763</v>
      </c>
      <c r="H9" s="269"/>
    </row>
    <row r="10" spans="1:8">
      <c r="A10" s="965" t="s">
        <v>667</v>
      </c>
      <c r="B10" s="965"/>
      <c r="C10" s="514" t="s">
        <v>666</v>
      </c>
      <c r="D10" s="269">
        <v>102.4</v>
      </c>
      <c r="E10" s="269">
        <v>93.1</v>
      </c>
      <c r="F10" s="269">
        <f>SUM(E10/D10*100)</f>
        <v>90.917968749999986</v>
      </c>
      <c r="H10" s="269"/>
    </row>
    <row r="11" spans="1:8">
      <c r="A11" s="965" t="s">
        <v>668</v>
      </c>
      <c r="B11" s="965"/>
      <c r="C11" s="514" t="s">
        <v>666</v>
      </c>
      <c r="D11" s="518">
        <v>1.5</v>
      </c>
      <c r="E11" s="269">
        <v>1.8</v>
      </c>
      <c r="F11" s="269">
        <f>SUM(E11/D11*100)</f>
        <v>120</v>
      </c>
      <c r="H11" s="269"/>
    </row>
    <row r="12" spans="1:8">
      <c r="A12" s="965" t="s">
        <v>669</v>
      </c>
      <c r="B12" s="965"/>
      <c r="C12" s="514" t="s">
        <v>670</v>
      </c>
      <c r="D12" s="269">
        <v>27</v>
      </c>
      <c r="E12" s="269">
        <v>18.5</v>
      </c>
      <c r="F12" s="269">
        <f t="shared" si="0"/>
        <v>68.518518518518519</v>
      </c>
      <c r="H12" s="269"/>
    </row>
    <row r="13" spans="1:8">
      <c r="A13" s="965" t="s">
        <v>671</v>
      </c>
      <c r="B13" s="965"/>
      <c r="C13" s="514" t="s">
        <v>666</v>
      </c>
      <c r="D13" s="269">
        <v>4</v>
      </c>
      <c r="E13" s="269">
        <v>1.7</v>
      </c>
      <c r="F13" s="269">
        <f t="shared" si="0"/>
        <v>42.5</v>
      </c>
      <c r="H13" s="269"/>
    </row>
    <row r="14" spans="1:8">
      <c r="A14" s="965" t="s">
        <v>672</v>
      </c>
      <c r="B14" s="965"/>
      <c r="C14" s="514" t="s">
        <v>670</v>
      </c>
      <c r="D14" s="516">
        <v>11.7</v>
      </c>
      <c r="E14" s="516">
        <v>18.2</v>
      </c>
      <c r="F14" s="269">
        <f t="shared" si="0"/>
        <v>155.55555555555557</v>
      </c>
      <c r="H14" s="516"/>
    </row>
    <row r="15" spans="1:8">
      <c r="A15" s="965" t="s">
        <v>673</v>
      </c>
      <c r="B15" s="965"/>
      <c r="C15" s="514" t="s">
        <v>670</v>
      </c>
      <c r="D15" s="269">
        <v>1.1000000000000001</v>
      </c>
      <c r="E15" s="269">
        <v>0.6</v>
      </c>
      <c r="F15" s="269">
        <f t="shared" si="0"/>
        <v>54.54545454545454</v>
      </c>
      <c r="H15" s="269"/>
    </row>
    <row r="16" spans="1:8">
      <c r="A16" s="965" t="s">
        <v>674</v>
      </c>
      <c r="B16" s="965"/>
      <c r="C16" s="514" t="s">
        <v>666</v>
      </c>
      <c r="D16" s="269">
        <v>0.7</v>
      </c>
      <c r="E16" s="269">
        <v>1.5</v>
      </c>
      <c r="F16" s="516">
        <f>SUM(E16/D16*100)</f>
        <v>214.28571428571428</v>
      </c>
      <c r="H16" s="269"/>
    </row>
    <row r="17" spans="1:8">
      <c r="A17" s="520"/>
      <c r="B17" s="520" t="s">
        <v>675</v>
      </c>
      <c r="C17" s="514" t="s">
        <v>676</v>
      </c>
      <c r="D17" s="269">
        <v>345</v>
      </c>
      <c r="E17" s="244">
        <v>524</v>
      </c>
      <c r="F17" s="516">
        <f>SUM(E17/D17*100)</f>
        <v>151.8840579710145</v>
      </c>
      <c r="H17" s="244"/>
    </row>
    <row r="18" spans="1:8">
      <c r="A18" s="520"/>
      <c r="B18" s="520" t="s">
        <v>677</v>
      </c>
      <c r="C18" s="514" t="s">
        <v>676</v>
      </c>
      <c r="D18" s="245">
        <v>148</v>
      </c>
      <c r="E18" s="244">
        <v>288</v>
      </c>
      <c r="F18" s="516">
        <f>SUM(E18/D18*100)</f>
        <v>194.59459459459461</v>
      </c>
      <c r="H18" s="244"/>
    </row>
    <row r="19" spans="1:8">
      <c r="A19" s="520"/>
      <c r="B19" s="520" t="s">
        <v>678</v>
      </c>
      <c r="C19" s="514" t="s">
        <v>339</v>
      </c>
      <c r="D19" s="269">
        <v>120714</v>
      </c>
      <c r="E19" s="516">
        <v>144975</v>
      </c>
      <c r="F19" s="516">
        <f t="shared" si="0"/>
        <v>120.09791739152045</v>
      </c>
      <c r="H19" s="516"/>
    </row>
    <row r="20" spans="1:8" ht="15">
      <c r="A20" s="965" t="s">
        <v>679</v>
      </c>
      <c r="B20" s="965"/>
      <c r="C20" s="514" t="s">
        <v>680</v>
      </c>
      <c r="D20" s="269">
        <v>80</v>
      </c>
      <c r="E20" s="269">
        <v>76.400000000000006</v>
      </c>
      <c r="F20" s="516">
        <f t="shared" si="0"/>
        <v>95.5</v>
      </c>
      <c r="H20" s="269"/>
    </row>
    <row r="21" spans="1:8" ht="15">
      <c r="A21" s="965" t="s">
        <v>681</v>
      </c>
      <c r="B21" s="965"/>
      <c r="C21" s="514" t="s">
        <v>680</v>
      </c>
      <c r="D21" s="519">
        <v>44.8</v>
      </c>
      <c r="E21" s="519">
        <v>49.8</v>
      </c>
      <c r="F21" s="516">
        <f>SUM(E21/D21*100)</f>
        <v>111.16071428571428</v>
      </c>
      <c r="H21" s="519"/>
    </row>
    <row r="22" spans="1:8">
      <c r="A22" s="965" t="s">
        <v>682</v>
      </c>
      <c r="B22" s="965"/>
      <c r="C22" s="521" t="s">
        <v>339</v>
      </c>
      <c r="D22" s="269">
        <v>281755.8</v>
      </c>
      <c r="E22" s="518">
        <v>194144</v>
      </c>
      <c r="F22" s="516">
        <f>SUM(E22/D22*100)</f>
        <v>68.905058919816383</v>
      </c>
      <c r="H22" s="516"/>
    </row>
    <row r="23" spans="1:8">
      <c r="A23" s="973" t="s">
        <v>683</v>
      </c>
      <c r="B23" s="973"/>
      <c r="C23" s="522" t="s">
        <v>684</v>
      </c>
      <c r="D23" s="273">
        <v>45.6</v>
      </c>
      <c r="E23" s="523">
        <v>78.599999999999994</v>
      </c>
      <c r="F23" s="523">
        <f>SUM(E23/D23*100)</f>
        <v>172.36842105263156</v>
      </c>
      <c r="H23" s="516"/>
    </row>
    <row r="24" spans="1:8" ht="15">
      <c r="H24" s="524"/>
    </row>
    <row r="25" spans="1:8" ht="15">
      <c r="H25" s="524"/>
    </row>
  </sheetData>
  <mergeCells count="22">
    <mergeCell ref="A21:B21"/>
    <mergeCell ref="A22:B22"/>
    <mergeCell ref="A23:B23"/>
    <mergeCell ref="A12:B12"/>
    <mergeCell ref="A13:B13"/>
    <mergeCell ref="A14:B14"/>
    <mergeCell ref="A15:B15"/>
    <mergeCell ref="A16:B16"/>
    <mergeCell ref="A20:B20"/>
    <mergeCell ref="A11:B11"/>
    <mergeCell ref="B1:F1"/>
    <mergeCell ref="E2:F2"/>
    <mergeCell ref="A3:B4"/>
    <mergeCell ref="C3:C4"/>
    <mergeCell ref="D3:D4"/>
    <mergeCell ref="E3:E4"/>
    <mergeCell ref="F3:F4"/>
    <mergeCell ref="A6:B6"/>
    <mergeCell ref="A7:B7"/>
    <mergeCell ref="A8:B8"/>
    <mergeCell ref="A9:B9"/>
    <mergeCell ref="A10:B1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G8" sqref="G8"/>
    </sheetView>
  </sheetViews>
  <sheetFormatPr defaultRowHeight="12.75"/>
  <cols>
    <col min="1" max="1" width="4.85546875" style="185" bestFit="1" customWidth="1"/>
    <col min="2" max="2" width="38.28515625" style="185" customWidth="1"/>
    <col min="3" max="3" width="14.42578125" style="185" customWidth="1"/>
    <col min="4" max="4" width="15.85546875" style="185" customWidth="1"/>
    <col min="5" max="5" width="10.28515625" style="185" customWidth="1"/>
    <col min="6" max="6" width="15.42578125" style="185" customWidth="1"/>
    <col min="7" max="7" width="13.5703125" style="185" customWidth="1"/>
    <col min="8" max="16384" width="9.140625" style="185"/>
  </cols>
  <sheetData>
    <row r="1" spans="1:6" ht="51" customHeight="1">
      <c r="A1" s="974" t="s">
        <v>685</v>
      </c>
      <c r="B1" s="974"/>
      <c r="C1" s="974"/>
      <c r="D1" s="974"/>
      <c r="E1" s="974"/>
    </row>
    <row r="2" spans="1:6" s="527" customFormat="1" ht="51">
      <c r="A2" s="525" t="s">
        <v>686</v>
      </c>
      <c r="B2" s="525" t="s">
        <v>687</v>
      </c>
      <c r="C2" s="525" t="s">
        <v>688</v>
      </c>
      <c r="D2" s="525" t="s">
        <v>689</v>
      </c>
      <c r="E2" s="525" t="s">
        <v>690</v>
      </c>
      <c r="F2" s="526"/>
    </row>
    <row r="3" spans="1:6" s="532" customFormat="1">
      <c r="A3" s="528">
        <v>1</v>
      </c>
      <c r="B3" s="528" t="s">
        <v>691</v>
      </c>
      <c r="C3" s="529">
        <v>700000</v>
      </c>
      <c r="D3" s="529">
        <v>4110300</v>
      </c>
      <c r="E3" s="530">
        <f>D3/C3*100</f>
        <v>587.1857142857142</v>
      </c>
      <c r="F3" s="531"/>
    </row>
    <row r="4" spans="1:6" s="532" customFormat="1">
      <c r="A4" s="528">
        <v>3</v>
      </c>
      <c r="B4" s="528" t="s">
        <v>692</v>
      </c>
      <c r="C4" s="529"/>
      <c r="D4" s="529">
        <v>3032000</v>
      </c>
      <c r="E4" s="530">
        <v>0</v>
      </c>
      <c r="F4" s="531"/>
    </row>
    <row r="5" spans="1:6" s="532" customFormat="1">
      <c r="A5" s="528">
        <v>12</v>
      </c>
      <c r="B5" s="528" t="s">
        <v>693</v>
      </c>
      <c r="C5" s="529">
        <v>220420</v>
      </c>
      <c r="D5" s="529">
        <v>768379</v>
      </c>
      <c r="E5" s="530">
        <f t="shared" ref="E5:E18" si="0">D5/C5*100</f>
        <v>348.59767716178209</v>
      </c>
      <c r="F5" s="531"/>
    </row>
    <row r="6" spans="1:6" s="532" customFormat="1">
      <c r="A6" s="528">
        <v>14</v>
      </c>
      <c r="B6" s="528" t="s">
        <v>694</v>
      </c>
      <c r="C6" s="529">
        <v>187365</v>
      </c>
      <c r="D6" s="529">
        <v>376000</v>
      </c>
      <c r="E6" s="530">
        <f t="shared" si="0"/>
        <v>200.67782136471592</v>
      </c>
      <c r="F6" s="531"/>
    </row>
    <row r="7" spans="1:6" s="532" customFormat="1">
      <c r="A7" s="528">
        <v>16</v>
      </c>
      <c r="B7" s="528" t="s">
        <v>695</v>
      </c>
      <c r="C7" s="529">
        <v>6959650</v>
      </c>
      <c r="D7" s="529">
        <v>5711101.5</v>
      </c>
      <c r="E7" s="530">
        <f t="shared" si="0"/>
        <v>82.060182624126213</v>
      </c>
      <c r="F7" s="531"/>
    </row>
    <row r="8" spans="1:6" s="532" customFormat="1">
      <c r="A8" s="528">
        <v>20</v>
      </c>
      <c r="B8" s="528" t="s">
        <v>696</v>
      </c>
      <c r="C8" s="529">
        <v>1242300</v>
      </c>
      <c r="D8" s="529">
        <v>1117137</v>
      </c>
      <c r="E8" s="530">
        <f t="shared" si="0"/>
        <v>89.924897367785562</v>
      </c>
      <c r="F8" s="531"/>
    </row>
    <row r="9" spans="1:6" s="532" customFormat="1">
      <c r="A9" s="528">
        <v>21</v>
      </c>
      <c r="B9" s="528" t="s">
        <v>697</v>
      </c>
      <c r="C9" s="529">
        <v>311000</v>
      </c>
      <c r="D9" s="529">
        <v>929930.6</v>
      </c>
      <c r="E9" s="530">
        <f t="shared" si="0"/>
        <v>299.01305466237937</v>
      </c>
      <c r="F9" s="531"/>
    </row>
    <row r="10" spans="1:6" s="532" customFormat="1">
      <c r="A10" s="528">
        <v>31</v>
      </c>
      <c r="B10" s="528" t="s">
        <v>698</v>
      </c>
      <c r="C10" s="529"/>
      <c r="D10" s="529">
        <v>4328500</v>
      </c>
      <c r="E10" s="530">
        <v>0</v>
      </c>
      <c r="F10" s="531"/>
    </row>
    <row r="11" spans="1:6" s="532" customFormat="1">
      <c r="A11" s="528">
        <v>40</v>
      </c>
      <c r="B11" s="528" t="s">
        <v>699</v>
      </c>
      <c r="C11" s="529"/>
      <c r="D11" s="529">
        <v>2057558</v>
      </c>
      <c r="E11" s="530">
        <v>0</v>
      </c>
      <c r="F11" s="531"/>
    </row>
    <row r="12" spans="1:6" s="532" customFormat="1">
      <c r="A12" s="528">
        <v>41</v>
      </c>
      <c r="B12" s="528" t="s">
        <v>700</v>
      </c>
      <c r="C12" s="529"/>
      <c r="D12" s="529">
        <v>1219717.2</v>
      </c>
      <c r="E12" s="530">
        <v>0</v>
      </c>
      <c r="F12" s="531"/>
    </row>
    <row r="13" spans="1:6" s="532" customFormat="1">
      <c r="A13" s="528"/>
      <c r="B13" s="533" t="s">
        <v>701</v>
      </c>
      <c r="C13" s="534">
        <f>SUM(C3:C12)</f>
        <v>9620735</v>
      </c>
      <c r="D13" s="534">
        <f>SUM(D3:D12)</f>
        <v>23650623.300000001</v>
      </c>
      <c r="E13" s="530">
        <f t="shared" si="0"/>
        <v>245.82969284571291</v>
      </c>
      <c r="F13" s="531"/>
    </row>
    <row r="14" spans="1:6" s="532" customFormat="1">
      <c r="A14" s="528">
        <v>50</v>
      </c>
      <c r="B14" s="528" t="s">
        <v>702</v>
      </c>
      <c r="C14" s="529"/>
      <c r="D14" s="529">
        <v>116394.6</v>
      </c>
      <c r="E14" s="530">
        <v>0</v>
      </c>
      <c r="F14" s="531"/>
    </row>
    <row r="15" spans="1:6" s="532" customFormat="1">
      <c r="A15" s="528">
        <v>51</v>
      </c>
      <c r="B15" s="528" t="s">
        <v>703</v>
      </c>
      <c r="C15" s="529"/>
      <c r="D15" s="529">
        <v>1734343</v>
      </c>
      <c r="E15" s="530">
        <v>0</v>
      </c>
      <c r="F15" s="531"/>
    </row>
    <row r="16" spans="1:6" s="532" customFormat="1" ht="25.5">
      <c r="A16" s="528">
        <v>52</v>
      </c>
      <c r="B16" s="528" t="s">
        <v>704</v>
      </c>
      <c r="C16" s="529"/>
      <c r="D16" s="529">
        <v>397213.8</v>
      </c>
      <c r="E16" s="530">
        <v>0</v>
      </c>
      <c r="F16" s="531"/>
    </row>
    <row r="17" spans="1:6" s="532" customFormat="1">
      <c r="A17" s="528"/>
      <c r="B17" s="533" t="s">
        <v>705</v>
      </c>
      <c r="C17" s="534">
        <v>996177</v>
      </c>
      <c r="D17" s="534">
        <f>SUM(D14:D16)</f>
        <v>2247951.4</v>
      </c>
      <c r="E17" s="530">
        <f t="shared" si="0"/>
        <v>225.65782988364518</v>
      </c>
      <c r="F17" s="531"/>
    </row>
    <row r="18" spans="1:6" ht="25.5">
      <c r="A18" s="535"/>
      <c r="B18" s="536" t="s">
        <v>706</v>
      </c>
      <c r="C18" s="537">
        <f>SUM(C17,C13)</f>
        <v>10616912</v>
      </c>
      <c r="D18" s="537">
        <f>SUM(D17,D13)</f>
        <v>25898574.699999999</v>
      </c>
      <c r="E18" s="530">
        <f t="shared" si="0"/>
        <v>243.9369818644065</v>
      </c>
    </row>
  </sheetData>
  <mergeCells count="1">
    <mergeCell ref="A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H10" sqref="H10"/>
    </sheetView>
  </sheetViews>
  <sheetFormatPr defaultRowHeight="14.25"/>
  <cols>
    <col min="1" max="1" width="21.42578125" style="538" customWidth="1"/>
    <col min="2" max="2" width="11.85546875" style="538" customWidth="1"/>
    <col min="3" max="3" width="10" style="538" customWidth="1"/>
    <col min="4" max="4" width="10.5703125" style="538" customWidth="1"/>
    <col min="5" max="5" width="9" style="538" customWidth="1"/>
    <col min="6" max="251" width="9.140625" style="538"/>
    <col min="252" max="255" width="18.28515625" style="538" customWidth="1"/>
    <col min="256" max="256" width="10.7109375" style="538" customWidth="1"/>
    <col min="257" max="257" width="21.42578125" style="538" customWidth="1"/>
    <col min="258" max="258" width="11.85546875" style="538" customWidth="1"/>
    <col min="259" max="259" width="10" style="538" customWidth="1"/>
    <col min="260" max="260" width="10.5703125" style="538" customWidth="1"/>
    <col min="261" max="261" width="9" style="538" customWidth="1"/>
    <col min="262" max="507" width="9.140625" style="538"/>
    <col min="508" max="511" width="18.28515625" style="538" customWidth="1"/>
    <col min="512" max="512" width="10.7109375" style="538" customWidth="1"/>
    <col min="513" max="513" width="21.42578125" style="538" customWidth="1"/>
    <col min="514" max="514" width="11.85546875" style="538" customWidth="1"/>
    <col min="515" max="515" width="10" style="538" customWidth="1"/>
    <col min="516" max="516" width="10.5703125" style="538" customWidth="1"/>
    <col min="517" max="517" width="9" style="538" customWidth="1"/>
    <col min="518" max="763" width="9.140625" style="538"/>
    <col min="764" max="767" width="18.28515625" style="538" customWidth="1"/>
    <col min="768" max="768" width="10.7109375" style="538" customWidth="1"/>
    <col min="769" max="769" width="21.42578125" style="538" customWidth="1"/>
    <col min="770" max="770" width="11.85546875" style="538" customWidth="1"/>
    <col min="771" max="771" width="10" style="538" customWidth="1"/>
    <col min="772" max="772" width="10.5703125" style="538" customWidth="1"/>
    <col min="773" max="773" width="9" style="538" customWidth="1"/>
    <col min="774" max="1019" width="9.140625" style="538"/>
    <col min="1020" max="1023" width="18.28515625" style="538" customWidth="1"/>
    <col min="1024" max="1024" width="10.7109375" style="538" customWidth="1"/>
    <col min="1025" max="1025" width="21.42578125" style="538" customWidth="1"/>
    <col min="1026" max="1026" width="11.85546875" style="538" customWidth="1"/>
    <col min="1027" max="1027" width="10" style="538" customWidth="1"/>
    <col min="1028" max="1028" width="10.5703125" style="538" customWidth="1"/>
    <col min="1029" max="1029" width="9" style="538" customWidth="1"/>
    <col min="1030" max="1275" width="9.140625" style="538"/>
    <col min="1276" max="1279" width="18.28515625" style="538" customWidth="1"/>
    <col min="1280" max="1280" width="10.7109375" style="538" customWidth="1"/>
    <col min="1281" max="1281" width="21.42578125" style="538" customWidth="1"/>
    <col min="1282" max="1282" width="11.85546875" style="538" customWidth="1"/>
    <col min="1283" max="1283" width="10" style="538" customWidth="1"/>
    <col min="1284" max="1284" width="10.5703125" style="538" customWidth="1"/>
    <col min="1285" max="1285" width="9" style="538" customWidth="1"/>
    <col min="1286" max="1531" width="9.140625" style="538"/>
    <col min="1532" max="1535" width="18.28515625" style="538" customWidth="1"/>
    <col min="1536" max="1536" width="10.7109375" style="538" customWidth="1"/>
    <col min="1537" max="1537" width="21.42578125" style="538" customWidth="1"/>
    <col min="1538" max="1538" width="11.85546875" style="538" customWidth="1"/>
    <col min="1539" max="1539" width="10" style="538" customWidth="1"/>
    <col min="1540" max="1540" width="10.5703125" style="538" customWidth="1"/>
    <col min="1541" max="1541" width="9" style="538" customWidth="1"/>
    <col min="1542" max="1787" width="9.140625" style="538"/>
    <col min="1788" max="1791" width="18.28515625" style="538" customWidth="1"/>
    <col min="1792" max="1792" width="10.7109375" style="538" customWidth="1"/>
    <col min="1793" max="1793" width="21.42578125" style="538" customWidth="1"/>
    <col min="1794" max="1794" width="11.85546875" style="538" customWidth="1"/>
    <col min="1795" max="1795" width="10" style="538" customWidth="1"/>
    <col min="1796" max="1796" width="10.5703125" style="538" customWidth="1"/>
    <col min="1797" max="1797" width="9" style="538" customWidth="1"/>
    <col min="1798" max="2043" width="9.140625" style="538"/>
    <col min="2044" max="2047" width="18.28515625" style="538" customWidth="1"/>
    <col min="2048" max="2048" width="10.7109375" style="538" customWidth="1"/>
    <col min="2049" max="2049" width="21.42578125" style="538" customWidth="1"/>
    <col min="2050" max="2050" width="11.85546875" style="538" customWidth="1"/>
    <col min="2051" max="2051" width="10" style="538" customWidth="1"/>
    <col min="2052" max="2052" width="10.5703125" style="538" customWidth="1"/>
    <col min="2053" max="2053" width="9" style="538" customWidth="1"/>
    <col min="2054" max="2299" width="9.140625" style="538"/>
    <col min="2300" max="2303" width="18.28515625" style="538" customWidth="1"/>
    <col min="2304" max="2304" width="10.7109375" style="538" customWidth="1"/>
    <col min="2305" max="2305" width="21.42578125" style="538" customWidth="1"/>
    <col min="2306" max="2306" width="11.85546875" style="538" customWidth="1"/>
    <col min="2307" max="2307" width="10" style="538" customWidth="1"/>
    <col min="2308" max="2308" width="10.5703125" style="538" customWidth="1"/>
    <col min="2309" max="2309" width="9" style="538" customWidth="1"/>
    <col min="2310" max="2555" width="9.140625" style="538"/>
    <col min="2556" max="2559" width="18.28515625" style="538" customWidth="1"/>
    <col min="2560" max="2560" width="10.7109375" style="538" customWidth="1"/>
    <col min="2561" max="2561" width="21.42578125" style="538" customWidth="1"/>
    <col min="2562" max="2562" width="11.85546875" style="538" customWidth="1"/>
    <col min="2563" max="2563" width="10" style="538" customWidth="1"/>
    <col min="2564" max="2564" width="10.5703125" style="538" customWidth="1"/>
    <col min="2565" max="2565" width="9" style="538" customWidth="1"/>
    <col min="2566" max="2811" width="9.140625" style="538"/>
    <col min="2812" max="2815" width="18.28515625" style="538" customWidth="1"/>
    <col min="2816" max="2816" width="10.7109375" style="538" customWidth="1"/>
    <col min="2817" max="2817" width="21.42578125" style="538" customWidth="1"/>
    <col min="2818" max="2818" width="11.85546875" style="538" customWidth="1"/>
    <col min="2819" max="2819" width="10" style="538" customWidth="1"/>
    <col min="2820" max="2820" width="10.5703125" style="538" customWidth="1"/>
    <col min="2821" max="2821" width="9" style="538" customWidth="1"/>
    <col min="2822" max="3067" width="9.140625" style="538"/>
    <col min="3068" max="3071" width="18.28515625" style="538" customWidth="1"/>
    <col min="3072" max="3072" width="10.7109375" style="538" customWidth="1"/>
    <col min="3073" max="3073" width="21.42578125" style="538" customWidth="1"/>
    <col min="3074" max="3074" width="11.85546875" style="538" customWidth="1"/>
    <col min="3075" max="3075" width="10" style="538" customWidth="1"/>
    <col min="3076" max="3076" width="10.5703125" style="538" customWidth="1"/>
    <col min="3077" max="3077" width="9" style="538" customWidth="1"/>
    <col min="3078" max="3323" width="9.140625" style="538"/>
    <col min="3324" max="3327" width="18.28515625" style="538" customWidth="1"/>
    <col min="3328" max="3328" width="10.7109375" style="538" customWidth="1"/>
    <col min="3329" max="3329" width="21.42578125" style="538" customWidth="1"/>
    <col min="3330" max="3330" width="11.85546875" style="538" customWidth="1"/>
    <col min="3331" max="3331" width="10" style="538" customWidth="1"/>
    <col min="3332" max="3332" width="10.5703125" style="538" customWidth="1"/>
    <col min="3333" max="3333" width="9" style="538" customWidth="1"/>
    <col min="3334" max="3579" width="9.140625" style="538"/>
    <col min="3580" max="3583" width="18.28515625" style="538" customWidth="1"/>
    <col min="3584" max="3584" width="10.7109375" style="538" customWidth="1"/>
    <col min="3585" max="3585" width="21.42578125" style="538" customWidth="1"/>
    <col min="3586" max="3586" width="11.85546875" style="538" customWidth="1"/>
    <col min="3587" max="3587" width="10" style="538" customWidth="1"/>
    <col min="3588" max="3588" width="10.5703125" style="538" customWidth="1"/>
    <col min="3589" max="3589" width="9" style="538" customWidth="1"/>
    <col min="3590" max="3835" width="9.140625" style="538"/>
    <col min="3836" max="3839" width="18.28515625" style="538" customWidth="1"/>
    <col min="3840" max="3840" width="10.7109375" style="538" customWidth="1"/>
    <col min="3841" max="3841" width="21.42578125" style="538" customWidth="1"/>
    <col min="3842" max="3842" width="11.85546875" style="538" customWidth="1"/>
    <col min="3843" max="3843" width="10" style="538" customWidth="1"/>
    <col min="3844" max="3844" width="10.5703125" style="538" customWidth="1"/>
    <col min="3845" max="3845" width="9" style="538" customWidth="1"/>
    <col min="3846" max="4091" width="9.140625" style="538"/>
    <col min="4092" max="4095" width="18.28515625" style="538" customWidth="1"/>
    <col min="4096" max="4096" width="10.7109375" style="538" customWidth="1"/>
    <col min="4097" max="4097" width="21.42578125" style="538" customWidth="1"/>
    <col min="4098" max="4098" width="11.85546875" style="538" customWidth="1"/>
    <col min="4099" max="4099" width="10" style="538" customWidth="1"/>
    <col min="4100" max="4100" width="10.5703125" style="538" customWidth="1"/>
    <col min="4101" max="4101" width="9" style="538" customWidth="1"/>
    <col min="4102" max="4347" width="9.140625" style="538"/>
    <col min="4348" max="4351" width="18.28515625" style="538" customWidth="1"/>
    <col min="4352" max="4352" width="10.7109375" style="538" customWidth="1"/>
    <col min="4353" max="4353" width="21.42578125" style="538" customWidth="1"/>
    <col min="4354" max="4354" width="11.85546875" style="538" customWidth="1"/>
    <col min="4355" max="4355" width="10" style="538" customWidth="1"/>
    <col min="4356" max="4356" width="10.5703125" style="538" customWidth="1"/>
    <col min="4357" max="4357" width="9" style="538" customWidth="1"/>
    <col min="4358" max="4603" width="9.140625" style="538"/>
    <col min="4604" max="4607" width="18.28515625" style="538" customWidth="1"/>
    <col min="4608" max="4608" width="10.7109375" style="538" customWidth="1"/>
    <col min="4609" max="4609" width="21.42578125" style="538" customWidth="1"/>
    <col min="4610" max="4610" width="11.85546875" style="538" customWidth="1"/>
    <col min="4611" max="4611" width="10" style="538" customWidth="1"/>
    <col min="4612" max="4612" width="10.5703125" style="538" customWidth="1"/>
    <col min="4613" max="4613" width="9" style="538" customWidth="1"/>
    <col min="4614" max="4859" width="9.140625" style="538"/>
    <col min="4860" max="4863" width="18.28515625" style="538" customWidth="1"/>
    <col min="4864" max="4864" width="10.7109375" style="538" customWidth="1"/>
    <col min="4865" max="4865" width="21.42578125" style="538" customWidth="1"/>
    <col min="4866" max="4866" width="11.85546875" style="538" customWidth="1"/>
    <col min="4867" max="4867" width="10" style="538" customWidth="1"/>
    <col min="4868" max="4868" width="10.5703125" style="538" customWidth="1"/>
    <col min="4869" max="4869" width="9" style="538" customWidth="1"/>
    <col min="4870" max="5115" width="9.140625" style="538"/>
    <col min="5116" max="5119" width="18.28515625" style="538" customWidth="1"/>
    <col min="5120" max="5120" width="10.7109375" style="538" customWidth="1"/>
    <col min="5121" max="5121" width="21.42578125" style="538" customWidth="1"/>
    <col min="5122" max="5122" width="11.85546875" style="538" customWidth="1"/>
    <col min="5123" max="5123" width="10" style="538" customWidth="1"/>
    <col min="5124" max="5124" width="10.5703125" style="538" customWidth="1"/>
    <col min="5125" max="5125" width="9" style="538" customWidth="1"/>
    <col min="5126" max="5371" width="9.140625" style="538"/>
    <col min="5372" max="5375" width="18.28515625" style="538" customWidth="1"/>
    <col min="5376" max="5376" width="10.7109375" style="538" customWidth="1"/>
    <col min="5377" max="5377" width="21.42578125" style="538" customWidth="1"/>
    <col min="5378" max="5378" width="11.85546875" style="538" customWidth="1"/>
    <col min="5379" max="5379" width="10" style="538" customWidth="1"/>
    <col min="5380" max="5380" width="10.5703125" style="538" customWidth="1"/>
    <col min="5381" max="5381" width="9" style="538" customWidth="1"/>
    <col min="5382" max="5627" width="9.140625" style="538"/>
    <col min="5628" max="5631" width="18.28515625" style="538" customWidth="1"/>
    <col min="5632" max="5632" width="10.7109375" style="538" customWidth="1"/>
    <col min="5633" max="5633" width="21.42578125" style="538" customWidth="1"/>
    <col min="5634" max="5634" width="11.85546875" style="538" customWidth="1"/>
    <col min="5635" max="5635" width="10" style="538" customWidth="1"/>
    <col min="5636" max="5636" width="10.5703125" style="538" customWidth="1"/>
    <col min="5637" max="5637" width="9" style="538" customWidth="1"/>
    <col min="5638" max="5883" width="9.140625" style="538"/>
    <col min="5884" max="5887" width="18.28515625" style="538" customWidth="1"/>
    <col min="5888" max="5888" width="10.7109375" style="538" customWidth="1"/>
    <col min="5889" max="5889" width="21.42578125" style="538" customWidth="1"/>
    <col min="5890" max="5890" width="11.85546875" style="538" customWidth="1"/>
    <col min="5891" max="5891" width="10" style="538" customWidth="1"/>
    <col min="5892" max="5892" width="10.5703125" style="538" customWidth="1"/>
    <col min="5893" max="5893" width="9" style="538" customWidth="1"/>
    <col min="5894" max="6139" width="9.140625" style="538"/>
    <col min="6140" max="6143" width="18.28515625" style="538" customWidth="1"/>
    <col min="6144" max="6144" width="10.7109375" style="538" customWidth="1"/>
    <col min="6145" max="6145" width="21.42578125" style="538" customWidth="1"/>
    <col min="6146" max="6146" width="11.85546875" style="538" customWidth="1"/>
    <col min="6147" max="6147" width="10" style="538" customWidth="1"/>
    <col min="6148" max="6148" width="10.5703125" style="538" customWidth="1"/>
    <col min="6149" max="6149" width="9" style="538" customWidth="1"/>
    <col min="6150" max="6395" width="9.140625" style="538"/>
    <col min="6396" max="6399" width="18.28515625" style="538" customWidth="1"/>
    <col min="6400" max="6400" width="10.7109375" style="538" customWidth="1"/>
    <col min="6401" max="6401" width="21.42578125" style="538" customWidth="1"/>
    <col min="6402" max="6402" width="11.85546875" style="538" customWidth="1"/>
    <col min="6403" max="6403" width="10" style="538" customWidth="1"/>
    <col min="6404" max="6404" width="10.5703125" style="538" customWidth="1"/>
    <col min="6405" max="6405" width="9" style="538" customWidth="1"/>
    <col min="6406" max="6651" width="9.140625" style="538"/>
    <col min="6652" max="6655" width="18.28515625" style="538" customWidth="1"/>
    <col min="6656" max="6656" width="10.7109375" style="538" customWidth="1"/>
    <col min="6657" max="6657" width="21.42578125" style="538" customWidth="1"/>
    <col min="6658" max="6658" width="11.85546875" style="538" customWidth="1"/>
    <col min="6659" max="6659" width="10" style="538" customWidth="1"/>
    <col min="6660" max="6660" width="10.5703125" style="538" customWidth="1"/>
    <col min="6661" max="6661" width="9" style="538" customWidth="1"/>
    <col min="6662" max="6907" width="9.140625" style="538"/>
    <col min="6908" max="6911" width="18.28515625" style="538" customWidth="1"/>
    <col min="6912" max="6912" width="10.7109375" style="538" customWidth="1"/>
    <col min="6913" max="6913" width="21.42578125" style="538" customWidth="1"/>
    <col min="6914" max="6914" width="11.85546875" style="538" customWidth="1"/>
    <col min="6915" max="6915" width="10" style="538" customWidth="1"/>
    <col min="6916" max="6916" width="10.5703125" style="538" customWidth="1"/>
    <col min="6917" max="6917" width="9" style="538" customWidth="1"/>
    <col min="6918" max="7163" width="9.140625" style="538"/>
    <col min="7164" max="7167" width="18.28515625" style="538" customWidth="1"/>
    <col min="7168" max="7168" width="10.7109375" style="538" customWidth="1"/>
    <col min="7169" max="7169" width="21.42578125" style="538" customWidth="1"/>
    <col min="7170" max="7170" width="11.85546875" style="538" customWidth="1"/>
    <col min="7171" max="7171" width="10" style="538" customWidth="1"/>
    <col min="7172" max="7172" width="10.5703125" style="538" customWidth="1"/>
    <col min="7173" max="7173" width="9" style="538" customWidth="1"/>
    <col min="7174" max="7419" width="9.140625" style="538"/>
    <col min="7420" max="7423" width="18.28515625" style="538" customWidth="1"/>
    <col min="7424" max="7424" width="10.7109375" style="538" customWidth="1"/>
    <col min="7425" max="7425" width="21.42578125" style="538" customWidth="1"/>
    <col min="7426" max="7426" width="11.85546875" style="538" customWidth="1"/>
    <col min="7427" max="7427" width="10" style="538" customWidth="1"/>
    <col min="7428" max="7428" width="10.5703125" style="538" customWidth="1"/>
    <col min="7429" max="7429" width="9" style="538" customWidth="1"/>
    <col min="7430" max="7675" width="9.140625" style="538"/>
    <col min="7676" max="7679" width="18.28515625" style="538" customWidth="1"/>
    <col min="7680" max="7680" width="10.7109375" style="538" customWidth="1"/>
    <col min="7681" max="7681" width="21.42578125" style="538" customWidth="1"/>
    <col min="7682" max="7682" width="11.85546875" style="538" customWidth="1"/>
    <col min="7683" max="7683" width="10" style="538" customWidth="1"/>
    <col min="7684" max="7684" width="10.5703125" style="538" customWidth="1"/>
    <col min="7685" max="7685" width="9" style="538" customWidth="1"/>
    <col min="7686" max="7931" width="9.140625" style="538"/>
    <col min="7932" max="7935" width="18.28515625" style="538" customWidth="1"/>
    <col min="7936" max="7936" width="10.7109375" style="538" customWidth="1"/>
    <col min="7937" max="7937" width="21.42578125" style="538" customWidth="1"/>
    <col min="7938" max="7938" width="11.85546875" style="538" customWidth="1"/>
    <col min="7939" max="7939" width="10" style="538" customWidth="1"/>
    <col min="7940" max="7940" width="10.5703125" style="538" customWidth="1"/>
    <col min="7941" max="7941" width="9" style="538" customWidth="1"/>
    <col min="7942" max="8187" width="9.140625" style="538"/>
    <col min="8188" max="8191" width="18.28515625" style="538" customWidth="1"/>
    <col min="8192" max="8192" width="10.7109375" style="538" customWidth="1"/>
    <col min="8193" max="8193" width="21.42578125" style="538" customWidth="1"/>
    <col min="8194" max="8194" width="11.85546875" style="538" customWidth="1"/>
    <col min="8195" max="8195" width="10" style="538" customWidth="1"/>
    <col min="8196" max="8196" width="10.5703125" style="538" customWidth="1"/>
    <col min="8197" max="8197" width="9" style="538" customWidth="1"/>
    <col min="8198" max="8443" width="9.140625" style="538"/>
    <col min="8444" max="8447" width="18.28515625" style="538" customWidth="1"/>
    <col min="8448" max="8448" width="10.7109375" style="538" customWidth="1"/>
    <col min="8449" max="8449" width="21.42578125" style="538" customWidth="1"/>
    <col min="8450" max="8450" width="11.85546875" style="538" customWidth="1"/>
    <col min="8451" max="8451" width="10" style="538" customWidth="1"/>
    <col min="8452" max="8452" width="10.5703125" style="538" customWidth="1"/>
    <col min="8453" max="8453" width="9" style="538" customWidth="1"/>
    <col min="8454" max="8699" width="9.140625" style="538"/>
    <col min="8700" max="8703" width="18.28515625" style="538" customWidth="1"/>
    <col min="8704" max="8704" width="10.7109375" style="538" customWidth="1"/>
    <col min="8705" max="8705" width="21.42578125" style="538" customWidth="1"/>
    <col min="8706" max="8706" width="11.85546875" style="538" customWidth="1"/>
    <col min="8707" max="8707" width="10" style="538" customWidth="1"/>
    <col min="8708" max="8708" width="10.5703125" style="538" customWidth="1"/>
    <col min="8709" max="8709" width="9" style="538" customWidth="1"/>
    <col min="8710" max="8955" width="9.140625" style="538"/>
    <col min="8956" max="8959" width="18.28515625" style="538" customWidth="1"/>
    <col min="8960" max="8960" width="10.7109375" style="538" customWidth="1"/>
    <col min="8961" max="8961" width="21.42578125" style="538" customWidth="1"/>
    <col min="8962" max="8962" width="11.85546875" style="538" customWidth="1"/>
    <col min="8963" max="8963" width="10" style="538" customWidth="1"/>
    <col min="8964" max="8964" width="10.5703125" style="538" customWidth="1"/>
    <col min="8965" max="8965" width="9" style="538" customWidth="1"/>
    <col min="8966" max="9211" width="9.140625" style="538"/>
    <col min="9212" max="9215" width="18.28515625" style="538" customWidth="1"/>
    <col min="9216" max="9216" width="10.7109375" style="538" customWidth="1"/>
    <col min="9217" max="9217" width="21.42578125" style="538" customWidth="1"/>
    <col min="9218" max="9218" width="11.85546875" style="538" customWidth="1"/>
    <col min="9219" max="9219" width="10" style="538" customWidth="1"/>
    <col min="9220" max="9220" width="10.5703125" style="538" customWidth="1"/>
    <col min="9221" max="9221" width="9" style="538" customWidth="1"/>
    <col min="9222" max="9467" width="9.140625" style="538"/>
    <col min="9468" max="9471" width="18.28515625" style="538" customWidth="1"/>
    <col min="9472" max="9472" width="10.7109375" style="538" customWidth="1"/>
    <col min="9473" max="9473" width="21.42578125" style="538" customWidth="1"/>
    <col min="9474" max="9474" width="11.85546875" style="538" customWidth="1"/>
    <col min="9475" max="9475" width="10" style="538" customWidth="1"/>
    <col min="9476" max="9476" width="10.5703125" style="538" customWidth="1"/>
    <col min="9477" max="9477" width="9" style="538" customWidth="1"/>
    <col min="9478" max="9723" width="9.140625" style="538"/>
    <col min="9724" max="9727" width="18.28515625" style="538" customWidth="1"/>
    <col min="9728" max="9728" width="10.7109375" style="538" customWidth="1"/>
    <col min="9729" max="9729" width="21.42578125" style="538" customWidth="1"/>
    <col min="9730" max="9730" width="11.85546875" style="538" customWidth="1"/>
    <col min="9731" max="9731" width="10" style="538" customWidth="1"/>
    <col min="9732" max="9732" width="10.5703125" style="538" customWidth="1"/>
    <col min="9733" max="9733" width="9" style="538" customWidth="1"/>
    <col min="9734" max="9979" width="9.140625" style="538"/>
    <col min="9980" max="9983" width="18.28515625" style="538" customWidth="1"/>
    <col min="9984" max="9984" width="10.7109375" style="538" customWidth="1"/>
    <col min="9985" max="9985" width="21.42578125" style="538" customWidth="1"/>
    <col min="9986" max="9986" width="11.85546875" style="538" customWidth="1"/>
    <col min="9987" max="9987" width="10" style="538" customWidth="1"/>
    <col min="9988" max="9988" width="10.5703125" style="538" customWidth="1"/>
    <col min="9989" max="9989" width="9" style="538" customWidth="1"/>
    <col min="9990" max="10235" width="9.140625" style="538"/>
    <col min="10236" max="10239" width="18.28515625" style="538" customWidth="1"/>
    <col min="10240" max="10240" width="10.7109375" style="538" customWidth="1"/>
    <col min="10241" max="10241" width="21.42578125" style="538" customWidth="1"/>
    <col min="10242" max="10242" width="11.85546875" style="538" customWidth="1"/>
    <col min="10243" max="10243" width="10" style="538" customWidth="1"/>
    <col min="10244" max="10244" width="10.5703125" style="538" customWidth="1"/>
    <col min="10245" max="10245" width="9" style="538" customWidth="1"/>
    <col min="10246" max="10491" width="9.140625" style="538"/>
    <col min="10492" max="10495" width="18.28515625" style="538" customWidth="1"/>
    <col min="10496" max="10496" width="10.7109375" style="538" customWidth="1"/>
    <col min="10497" max="10497" width="21.42578125" style="538" customWidth="1"/>
    <col min="10498" max="10498" width="11.85546875" style="538" customWidth="1"/>
    <col min="10499" max="10499" width="10" style="538" customWidth="1"/>
    <col min="10500" max="10500" width="10.5703125" style="538" customWidth="1"/>
    <col min="10501" max="10501" width="9" style="538" customWidth="1"/>
    <col min="10502" max="10747" width="9.140625" style="538"/>
    <col min="10748" max="10751" width="18.28515625" style="538" customWidth="1"/>
    <col min="10752" max="10752" width="10.7109375" style="538" customWidth="1"/>
    <col min="10753" max="10753" width="21.42578125" style="538" customWidth="1"/>
    <col min="10754" max="10754" width="11.85546875" style="538" customWidth="1"/>
    <col min="10755" max="10755" width="10" style="538" customWidth="1"/>
    <col min="10756" max="10756" width="10.5703125" style="538" customWidth="1"/>
    <col min="10757" max="10757" width="9" style="538" customWidth="1"/>
    <col min="10758" max="11003" width="9.140625" style="538"/>
    <col min="11004" max="11007" width="18.28515625" style="538" customWidth="1"/>
    <col min="11008" max="11008" width="10.7109375" style="538" customWidth="1"/>
    <col min="11009" max="11009" width="21.42578125" style="538" customWidth="1"/>
    <col min="11010" max="11010" width="11.85546875" style="538" customWidth="1"/>
    <col min="11011" max="11011" width="10" style="538" customWidth="1"/>
    <col min="11012" max="11012" width="10.5703125" style="538" customWidth="1"/>
    <col min="11013" max="11013" width="9" style="538" customWidth="1"/>
    <col min="11014" max="11259" width="9.140625" style="538"/>
    <col min="11260" max="11263" width="18.28515625" style="538" customWidth="1"/>
    <col min="11264" max="11264" width="10.7109375" style="538" customWidth="1"/>
    <col min="11265" max="11265" width="21.42578125" style="538" customWidth="1"/>
    <col min="11266" max="11266" width="11.85546875" style="538" customWidth="1"/>
    <col min="11267" max="11267" width="10" style="538" customWidth="1"/>
    <col min="11268" max="11268" width="10.5703125" style="538" customWidth="1"/>
    <col min="11269" max="11269" width="9" style="538" customWidth="1"/>
    <col min="11270" max="11515" width="9.140625" style="538"/>
    <col min="11516" max="11519" width="18.28515625" style="538" customWidth="1"/>
    <col min="11520" max="11520" width="10.7109375" style="538" customWidth="1"/>
    <col min="11521" max="11521" width="21.42578125" style="538" customWidth="1"/>
    <col min="11522" max="11522" width="11.85546875" style="538" customWidth="1"/>
    <col min="11523" max="11523" width="10" style="538" customWidth="1"/>
    <col min="11524" max="11524" width="10.5703125" style="538" customWidth="1"/>
    <col min="11525" max="11525" width="9" style="538" customWidth="1"/>
    <col min="11526" max="11771" width="9.140625" style="538"/>
    <col min="11772" max="11775" width="18.28515625" style="538" customWidth="1"/>
    <col min="11776" max="11776" width="10.7109375" style="538" customWidth="1"/>
    <col min="11777" max="11777" width="21.42578125" style="538" customWidth="1"/>
    <col min="11778" max="11778" width="11.85546875" style="538" customWidth="1"/>
    <col min="11779" max="11779" width="10" style="538" customWidth="1"/>
    <col min="11780" max="11780" width="10.5703125" style="538" customWidth="1"/>
    <col min="11781" max="11781" width="9" style="538" customWidth="1"/>
    <col min="11782" max="12027" width="9.140625" style="538"/>
    <col min="12028" max="12031" width="18.28515625" style="538" customWidth="1"/>
    <col min="12032" max="12032" width="10.7109375" style="538" customWidth="1"/>
    <col min="12033" max="12033" width="21.42578125" style="538" customWidth="1"/>
    <col min="12034" max="12034" width="11.85546875" style="538" customWidth="1"/>
    <col min="12035" max="12035" width="10" style="538" customWidth="1"/>
    <col min="12036" max="12036" width="10.5703125" style="538" customWidth="1"/>
    <col min="12037" max="12037" width="9" style="538" customWidth="1"/>
    <col min="12038" max="12283" width="9.140625" style="538"/>
    <col min="12284" max="12287" width="18.28515625" style="538" customWidth="1"/>
    <col min="12288" max="12288" width="10.7109375" style="538" customWidth="1"/>
    <col min="12289" max="12289" width="21.42578125" style="538" customWidth="1"/>
    <col min="12290" max="12290" width="11.85546875" style="538" customWidth="1"/>
    <col min="12291" max="12291" width="10" style="538" customWidth="1"/>
    <col min="12292" max="12292" width="10.5703125" style="538" customWidth="1"/>
    <col min="12293" max="12293" width="9" style="538" customWidth="1"/>
    <col min="12294" max="12539" width="9.140625" style="538"/>
    <col min="12540" max="12543" width="18.28515625" style="538" customWidth="1"/>
    <col min="12544" max="12544" width="10.7109375" style="538" customWidth="1"/>
    <col min="12545" max="12545" width="21.42578125" style="538" customWidth="1"/>
    <col min="12546" max="12546" width="11.85546875" style="538" customWidth="1"/>
    <col min="12547" max="12547" width="10" style="538" customWidth="1"/>
    <col min="12548" max="12548" width="10.5703125" style="538" customWidth="1"/>
    <col min="12549" max="12549" width="9" style="538" customWidth="1"/>
    <col min="12550" max="12795" width="9.140625" style="538"/>
    <col min="12796" max="12799" width="18.28515625" style="538" customWidth="1"/>
    <col min="12800" max="12800" width="10.7109375" style="538" customWidth="1"/>
    <col min="12801" max="12801" width="21.42578125" style="538" customWidth="1"/>
    <col min="12802" max="12802" width="11.85546875" style="538" customWidth="1"/>
    <col min="12803" max="12803" width="10" style="538" customWidth="1"/>
    <col min="12804" max="12804" width="10.5703125" style="538" customWidth="1"/>
    <col min="12805" max="12805" width="9" style="538" customWidth="1"/>
    <col min="12806" max="13051" width="9.140625" style="538"/>
    <col min="13052" max="13055" width="18.28515625" style="538" customWidth="1"/>
    <col min="13056" max="13056" width="10.7109375" style="538" customWidth="1"/>
    <col min="13057" max="13057" width="21.42578125" style="538" customWidth="1"/>
    <col min="13058" max="13058" width="11.85546875" style="538" customWidth="1"/>
    <col min="13059" max="13059" width="10" style="538" customWidth="1"/>
    <col min="13060" max="13060" width="10.5703125" style="538" customWidth="1"/>
    <col min="13061" max="13061" width="9" style="538" customWidth="1"/>
    <col min="13062" max="13307" width="9.140625" style="538"/>
    <col min="13308" max="13311" width="18.28515625" style="538" customWidth="1"/>
    <col min="13312" max="13312" width="10.7109375" style="538" customWidth="1"/>
    <col min="13313" max="13313" width="21.42578125" style="538" customWidth="1"/>
    <col min="13314" max="13314" width="11.85546875" style="538" customWidth="1"/>
    <col min="13315" max="13315" width="10" style="538" customWidth="1"/>
    <col min="13316" max="13316" width="10.5703125" style="538" customWidth="1"/>
    <col min="13317" max="13317" width="9" style="538" customWidth="1"/>
    <col min="13318" max="13563" width="9.140625" style="538"/>
    <col min="13564" max="13567" width="18.28515625" style="538" customWidth="1"/>
    <col min="13568" max="13568" width="10.7109375" style="538" customWidth="1"/>
    <col min="13569" max="13569" width="21.42578125" style="538" customWidth="1"/>
    <col min="13570" max="13570" width="11.85546875" style="538" customWidth="1"/>
    <col min="13571" max="13571" width="10" style="538" customWidth="1"/>
    <col min="13572" max="13572" width="10.5703125" style="538" customWidth="1"/>
    <col min="13573" max="13573" width="9" style="538" customWidth="1"/>
    <col min="13574" max="13819" width="9.140625" style="538"/>
    <col min="13820" max="13823" width="18.28515625" style="538" customWidth="1"/>
    <col min="13824" max="13824" width="10.7109375" style="538" customWidth="1"/>
    <col min="13825" max="13825" width="21.42578125" style="538" customWidth="1"/>
    <col min="13826" max="13826" width="11.85546875" style="538" customWidth="1"/>
    <col min="13827" max="13827" width="10" style="538" customWidth="1"/>
    <col min="13828" max="13828" width="10.5703125" style="538" customWidth="1"/>
    <col min="13829" max="13829" width="9" style="538" customWidth="1"/>
    <col min="13830" max="14075" width="9.140625" style="538"/>
    <col min="14076" max="14079" width="18.28515625" style="538" customWidth="1"/>
    <col min="14080" max="14080" width="10.7109375" style="538" customWidth="1"/>
    <col min="14081" max="14081" width="21.42578125" style="538" customWidth="1"/>
    <col min="14082" max="14082" width="11.85546875" style="538" customWidth="1"/>
    <col min="14083" max="14083" width="10" style="538" customWidth="1"/>
    <col min="14084" max="14084" width="10.5703125" style="538" customWidth="1"/>
    <col min="14085" max="14085" width="9" style="538" customWidth="1"/>
    <col min="14086" max="14331" width="9.140625" style="538"/>
    <col min="14332" max="14335" width="18.28515625" style="538" customWidth="1"/>
    <col min="14336" max="14336" width="10.7109375" style="538" customWidth="1"/>
    <col min="14337" max="14337" width="21.42578125" style="538" customWidth="1"/>
    <col min="14338" max="14338" width="11.85546875" style="538" customWidth="1"/>
    <col min="14339" max="14339" width="10" style="538" customWidth="1"/>
    <col min="14340" max="14340" width="10.5703125" style="538" customWidth="1"/>
    <col min="14341" max="14341" width="9" style="538" customWidth="1"/>
    <col min="14342" max="14587" width="9.140625" style="538"/>
    <col min="14588" max="14591" width="18.28515625" style="538" customWidth="1"/>
    <col min="14592" max="14592" width="10.7109375" style="538" customWidth="1"/>
    <col min="14593" max="14593" width="21.42578125" style="538" customWidth="1"/>
    <col min="14594" max="14594" width="11.85546875" style="538" customWidth="1"/>
    <col min="14595" max="14595" width="10" style="538" customWidth="1"/>
    <col min="14596" max="14596" width="10.5703125" style="538" customWidth="1"/>
    <col min="14597" max="14597" width="9" style="538" customWidth="1"/>
    <col min="14598" max="14843" width="9.140625" style="538"/>
    <col min="14844" max="14847" width="18.28515625" style="538" customWidth="1"/>
    <col min="14848" max="14848" width="10.7109375" style="538" customWidth="1"/>
    <col min="14849" max="14849" width="21.42578125" style="538" customWidth="1"/>
    <col min="14850" max="14850" width="11.85546875" style="538" customWidth="1"/>
    <col min="14851" max="14851" width="10" style="538" customWidth="1"/>
    <col min="14852" max="14852" width="10.5703125" style="538" customWidth="1"/>
    <col min="14853" max="14853" width="9" style="538" customWidth="1"/>
    <col min="14854" max="15099" width="9.140625" style="538"/>
    <col min="15100" max="15103" width="18.28515625" style="538" customWidth="1"/>
    <col min="15104" max="15104" width="10.7109375" style="538" customWidth="1"/>
    <col min="15105" max="15105" width="21.42578125" style="538" customWidth="1"/>
    <col min="15106" max="15106" width="11.85546875" style="538" customWidth="1"/>
    <col min="15107" max="15107" width="10" style="538" customWidth="1"/>
    <col min="15108" max="15108" width="10.5703125" style="538" customWidth="1"/>
    <col min="15109" max="15109" width="9" style="538" customWidth="1"/>
    <col min="15110" max="15355" width="9.140625" style="538"/>
    <col min="15356" max="15359" width="18.28515625" style="538" customWidth="1"/>
    <col min="15360" max="15360" width="10.7109375" style="538" customWidth="1"/>
    <col min="15361" max="15361" width="21.42578125" style="538" customWidth="1"/>
    <col min="15362" max="15362" width="11.85546875" style="538" customWidth="1"/>
    <col min="15363" max="15363" width="10" style="538" customWidth="1"/>
    <col min="15364" max="15364" width="10.5703125" style="538" customWidth="1"/>
    <col min="15365" max="15365" width="9" style="538" customWidth="1"/>
    <col min="15366" max="15611" width="9.140625" style="538"/>
    <col min="15612" max="15615" width="18.28515625" style="538" customWidth="1"/>
    <col min="15616" max="15616" width="10.7109375" style="538" customWidth="1"/>
    <col min="15617" max="15617" width="21.42578125" style="538" customWidth="1"/>
    <col min="15618" max="15618" width="11.85546875" style="538" customWidth="1"/>
    <col min="15619" max="15619" width="10" style="538" customWidth="1"/>
    <col min="15620" max="15620" width="10.5703125" style="538" customWidth="1"/>
    <col min="15621" max="15621" width="9" style="538" customWidth="1"/>
    <col min="15622" max="15867" width="9.140625" style="538"/>
    <col min="15868" max="15871" width="18.28515625" style="538" customWidth="1"/>
    <col min="15872" max="15872" width="10.7109375" style="538" customWidth="1"/>
    <col min="15873" max="15873" width="21.42578125" style="538" customWidth="1"/>
    <col min="15874" max="15874" width="11.85546875" style="538" customWidth="1"/>
    <col min="15875" max="15875" width="10" style="538" customWidth="1"/>
    <col min="15876" max="15876" width="10.5703125" style="538" customWidth="1"/>
    <col min="15877" max="15877" width="9" style="538" customWidth="1"/>
    <col min="15878" max="16123" width="9.140625" style="538"/>
    <col min="16124" max="16127" width="18.28515625" style="538" customWidth="1"/>
    <col min="16128" max="16128" width="10.7109375" style="538" customWidth="1"/>
    <col min="16129" max="16129" width="21.42578125" style="538" customWidth="1"/>
    <col min="16130" max="16130" width="11.85546875" style="538" customWidth="1"/>
    <col min="16131" max="16131" width="10" style="538" customWidth="1"/>
    <col min="16132" max="16132" width="10.5703125" style="538" customWidth="1"/>
    <col min="16133" max="16133" width="9" style="538" customWidth="1"/>
    <col min="16134" max="16384" width="9.140625" style="538"/>
  </cols>
  <sheetData>
    <row r="2" spans="1:5">
      <c r="A2" s="975" t="s">
        <v>707</v>
      </c>
      <c r="B2" s="975"/>
      <c r="C2" s="975"/>
      <c r="D2" s="975"/>
      <c r="E2" s="975"/>
    </row>
    <row r="4" spans="1:5">
      <c r="C4" s="976" t="s">
        <v>195</v>
      </c>
      <c r="D4" s="976"/>
    </row>
    <row r="5" spans="1:5" ht="28.5">
      <c r="A5" s="539" t="s">
        <v>22</v>
      </c>
      <c r="B5" s="539" t="s">
        <v>708</v>
      </c>
      <c r="C5" s="539" t="s">
        <v>709</v>
      </c>
      <c r="D5" s="539" t="s">
        <v>710</v>
      </c>
      <c r="E5" s="539" t="s">
        <v>150</v>
      </c>
    </row>
    <row r="6" spans="1:5">
      <c r="A6" s="540" t="s">
        <v>711</v>
      </c>
      <c r="B6" s="541" t="s">
        <v>712</v>
      </c>
      <c r="C6" s="542">
        <v>11354.3</v>
      </c>
      <c r="D6" s="542">
        <v>12530.6</v>
      </c>
      <c r="E6" s="543">
        <f>D6/C6*100</f>
        <v>110.35995173634659</v>
      </c>
    </row>
    <row r="7" spans="1:5">
      <c r="A7" s="544" t="s">
        <v>713</v>
      </c>
      <c r="B7" s="545" t="s">
        <v>714</v>
      </c>
      <c r="C7" s="546">
        <v>38.6</v>
      </c>
      <c r="D7" s="546">
        <v>30.2</v>
      </c>
      <c r="E7" s="547">
        <f>D7/C7*100</f>
        <v>78.238341968911911</v>
      </c>
    </row>
    <row r="8" spans="1:5">
      <c r="A8" s="548" t="s">
        <v>184</v>
      </c>
      <c r="B8" s="274" t="s">
        <v>339</v>
      </c>
      <c r="C8" s="549">
        <v>69799.899999999994</v>
      </c>
      <c r="D8" s="549">
        <v>53455.6</v>
      </c>
      <c r="E8" s="550">
        <f>D8/C8*100</f>
        <v>76.584063874017019</v>
      </c>
    </row>
    <row r="10" spans="1:5">
      <c r="B10" s="551"/>
      <c r="C10" s="551"/>
      <c r="D10" s="551"/>
      <c r="E10" s="551"/>
    </row>
    <row r="11" spans="1:5" ht="14.25" customHeight="1">
      <c r="A11" s="975" t="s">
        <v>715</v>
      </c>
      <c r="B11" s="975"/>
      <c r="C11" s="975"/>
      <c r="D11" s="975"/>
      <c r="E11" s="975"/>
    </row>
    <row r="13" spans="1:5" ht="28.5">
      <c r="A13" s="552" t="s">
        <v>97</v>
      </c>
      <c r="B13" s="552" t="s">
        <v>716</v>
      </c>
      <c r="C13" s="552" t="s">
        <v>717</v>
      </c>
      <c r="D13" s="552" t="s">
        <v>718</v>
      </c>
      <c r="E13" s="552" t="s">
        <v>150</v>
      </c>
    </row>
    <row r="14" spans="1:5">
      <c r="A14" s="540" t="s">
        <v>719</v>
      </c>
      <c r="B14" s="541" t="s">
        <v>339</v>
      </c>
      <c r="C14" s="553">
        <v>259217.1</v>
      </c>
      <c r="D14" s="553">
        <v>325203</v>
      </c>
      <c r="E14" s="543">
        <f>D14/C14*100</f>
        <v>125.45584376956613</v>
      </c>
    </row>
    <row r="15" spans="1:5">
      <c r="A15" s="544" t="s">
        <v>720</v>
      </c>
      <c r="B15" s="545" t="s">
        <v>339</v>
      </c>
      <c r="C15" s="546">
        <v>76812</v>
      </c>
      <c r="D15" s="546">
        <v>99350</v>
      </c>
      <c r="E15" s="547">
        <f>D15/C15*100</f>
        <v>129.34176951517992</v>
      </c>
    </row>
    <row r="16" spans="1:5">
      <c r="A16" s="544" t="s">
        <v>721</v>
      </c>
      <c r="B16" s="545" t="s">
        <v>61</v>
      </c>
      <c r="C16" s="546">
        <v>695</v>
      </c>
      <c r="D16" s="546">
        <v>686</v>
      </c>
      <c r="E16" s="547">
        <f>D16/C16*100</f>
        <v>98.705035971223026</v>
      </c>
    </row>
    <row r="17" spans="1:5" ht="42.75">
      <c r="A17" s="548" t="s">
        <v>722</v>
      </c>
      <c r="B17" s="274" t="s">
        <v>61</v>
      </c>
      <c r="C17" s="549">
        <v>10884</v>
      </c>
      <c r="D17" s="549">
        <v>13573</v>
      </c>
      <c r="E17" s="550">
        <f>D17/C17*100</f>
        <v>124.70599044468946</v>
      </c>
    </row>
    <row r="19" spans="1:5">
      <c r="A19" s="975"/>
      <c r="B19" s="975"/>
      <c r="C19" s="975"/>
      <c r="D19" s="975"/>
      <c r="E19" s="975"/>
    </row>
    <row r="20" spans="1:5">
      <c r="A20" s="975"/>
      <c r="B20" s="975"/>
      <c r="C20" s="975"/>
      <c r="D20" s="975"/>
      <c r="E20" s="975"/>
    </row>
    <row r="21" spans="1:5">
      <c r="A21" s="975"/>
      <c r="B21" s="975"/>
      <c r="C21" s="975"/>
      <c r="D21" s="975"/>
      <c r="E21" s="975"/>
    </row>
    <row r="22" spans="1:5">
      <c r="A22" s="975"/>
      <c r="B22" s="975"/>
      <c r="C22" s="975"/>
      <c r="D22" s="975"/>
      <c r="E22" s="975"/>
    </row>
  </sheetData>
  <mergeCells count="4">
    <mergeCell ref="A2:E2"/>
    <mergeCell ref="C4:D4"/>
    <mergeCell ref="A11:E11"/>
    <mergeCell ref="A19:E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activeCell="L11" sqref="L11"/>
    </sheetView>
  </sheetViews>
  <sheetFormatPr defaultRowHeight="11.25"/>
  <cols>
    <col min="1" max="1" width="1.7109375" style="464" customWidth="1"/>
    <col min="2" max="2" width="1.140625" style="464" customWidth="1"/>
    <col min="3" max="3" width="1" style="464" customWidth="1"/>
    <col min="4" max="4" width="4" style="464" customWidth="1"/>
    <col min="5" max="5" width="26.140625" style="464" customWidth="1"/>
    <col min="6" max="6" width="4.42578125" style="464" customWidth="1"/>
    <col min="7" max="7" width="31.5703125" style="464" customWidth="1"/>
    <col min="8" max="9" width="10.42578125" style="554" customWidth="1"/>
    <col min="10" max="15" width="9.140625" style="464"/>
    <col min="16" max="16" width="20.7109375" style="464" customWidth="1"/>
    <col min="17" max="18" width="9.85546875" style="554" customWidth="1"/>
    <col min="19" max="256" width="9.140625" style="464"/>
    <col min="257" max="257" width="1.7109375" style="464" customWidth="1"/>
    <col min="258" max="258" width="1.140625" style="464" customWidth="1"/>
    <col min="259" max="259" width="1" style="464" customWidth="1"/>
    <col min="260" max="260" width="4" style="464" customWidth="1"/>
    <col min="261" max="261" width="26.140625" style="464" customWidth="1"/>
    <col min="262" max="262" width="4.42578125" style="464" customWidth="1"/>
    <col min="263" max="263" width="31.5703125" style="464" customWidth="1"/>
    <col min="264" max="265" width="10.42578125" style="464" customWidth="1"/>
    <col min="266" max="271" width="9.140625" style="464"/>
    <col min="272" max="272" width="20.7109375" style="464" customWidth="1"/>
    <col min="273" max="274" width="9.85546875" style="464" customWidth="1"/>
    <col min="275" max="512" width="9.140625" style="464"/>
    <col min="513" max="513" width="1.7109375" style="464" customWidth="1"/>
    <col min="514" max="514" width="1.140625" style="464" customWidth="1"/>
    <col min="515" max="515" width="1" style="464" customWidth="1"/>
    <col min="516" max="516" width="4" style="464" customWidth="1"/>
    <col min="517" max="517" width="26.140625" style="464" customWidth="1"/>
    <col min="518" max="518" width="4.42578125" style="464" customWidth="1"/>
    <col min="519" max="519" width="31.5703125" style="464" customWidth="1"/>
    <col min="520" max="521" width="10.42578125" style="464" customWidth="1"/>
    <col min="522" max="527" width="9.140625" style="464"/>
    <col min="528" max="528" width="20.7109375" style="464" customWidth="1"/>
    <col min="529" max="530" width="9.85546875" style="464" customWidth="1"/>
    <col min="531" max="768" width="9.140625" style="464"/>
    <col min="769" max="769" width="1.7109375" style="464" customWidth="1"/>
    <col min="770" max="770" width="1.140625" style="464" customWidth="1"/>
    <col min="771" max="771" width="1" style="464" customWidth="1"/>
    <col min="772" max="772" width="4" style="464" customWidth="1"/>
    <col min="773" max="773" width="26.140625" style="464" customWidth="1"/>
    <col min="774" max="774" width="4.42578125" style="464" customWidth="1"/>
    <col min="775" max="775" width="31.5703125" style="464" customWidth="1"/>
    <col min="776" max="777" width="10.42578125" style="464" customWidth="1"/>
    <col min="778" max="783" width="9.140625" style="464"/>
    <col min="784" max="784" width="20.7109375" style="464" customWidth="1"/>
    <col min="785" max="786" width="9.85546875" style="464" customWidth="1"/>
    <col min="787" max="1024" width="9.140625" style="464"/>
    <col min="1025" max="1025" width="1.7109375" style="464" customWidth="1"/>
    <col min="1026" max="1026" width="1.140625" style="464" customWidth="1"/>
    <col min="1027" max="1027" width="1" style="464" customWidth="1"/>
    <col min="1028" max="1028" width="4" style="464" customWidth="1"/>
    <col min="1029" max="1029" width="26.140625" style="464" customWidth="1"/>
    <col min="1030" max="1030" width="4.42578125" style="464" customWidth="1"/>
    <col min="1031" max="1031" width="31.5703125" style="464" customWidth="1"/>
    <col min="1032" max="1033" width="10.42578125" style="464" customWidth="1"/>
    <col min="1034" max="1039" width="9.140625" style="464"/>
    <col min="1040" max="1040" width="20.7109375" style="464" customWidth="1"/>
    <col min="1041" max="1042" width="9.85546875" style="464" customWidth="1"/>
    <col min="1043" max="1280" width="9.140625" style="464"/>
    <col min="1281" max="1281" width="1.7109375" style="464" customWidth="1"/>
    <col min="1282" max="1282" width="1.140625" style="464" customWidth="1"/>
    <col min="1283" max="1283" width="1" style="464" customWidth="1"/>
    <col min="1284" max="1284" width="4" style="464" customWidth="1"/>
    <col min="1285" max="1285" width="26.140625" style="464" customWidth="1"/>
    <col min="1286" max="1286" width="4.42578125" style="464" customWidth="1"/>
    <col min="1287" max="1287" width="31.5703125" style="464" customWidth="1"/>
    <col min="1288" max="1289" width="10.42578125" style="464" customWidth="1"/>
    <col min="1290" max="1295" width="9.140625" style="464"/>
    <col min="1296" max="1296" width="20.7109375" style="464" customWidth="1"/>
    <col min="1297" max="1298" width="9.85546875" style="464" customWidth="1"/>
    <col min="1299" max="1536" width="9.140625" style="464"/>
    <col min="1537" max="1537" width="1.7109375" style="464" customWidth="1"/>
    <col min="1538" max="1538" width="1.140625" style="464" customWidth="1"/>
    <col min="1539" max="1539" width="1" style="464" customWidth="1"/>
    <col min="1540" max="1540" width="4" style="464" customWidth="1"/>
    <col min="1541" max="1541" width="26.140625" style="464" customWidth="1"/>
    <col min="1542" max="1542" width="4.42578125" style="464" customWidth="1"/>
    <col min="1543" max="1543" width="31.5703125" style="464" customWidth="1"/>
    <col min="1544" max="1545" width="10.42578125" style="464" customWidth="1"/>
    <col min="1546" max="1551" width="9.140625" style="464"/>
    <col min="1552" max="1552" width="20.7109375" style="464" customWidth="1"/>
    <col min="1553" max="1554" width="9.85546875" style="464" customWidth="1"/>
    <col min="1555" max="1792" width="9.140625" style="464"/>
    <col min="1793" max="1793" width="1.7109375" style="464" customWidth="1"/>
    <col min="1794" max="1794" width="1.140625" style="464" customWidth="1"/>
    <col min="1795" max="1795" width="1" style="464" customWidth="1"/>
    <col min="1796" max="1796" width="4" style="464" customWidth="1"/>
    <col min="1797" max="1797" width="26.140625" style="464" customWidth="1"/>
    <col min="1798" max="1798" width="4.42578125" style="464" customWidth="1"/>
    <col min="1799" max="1799" width="31.5703125" style="464" customWidth="1"/>
    <col min="1800" max="1801" width="10.42578125" style="464" customWidth="1"/>
    <col min="1802" max="1807" width="9.140625" style="464"/>
    <col min="1808" max="1808" width="20.7109375" style="464" customWidth="1"/>
    <col min="1809" max="1810" width="9.85546875" style="464" customWidth="1"/>
    <col min="1811" max="2048" width="9.140625" style="464"/>
    <col min="2049" max="2049" width="1.7109375" style="464" customWidth="1"/>
    <col min="2050" max="2050" width="1.140625" style="464" customWidth="1"/>
    <col min="2051" max="2051" width="1" style="464" customWidth="1"/>
    <col min="2052" max="2052" width="4" style="464" customWidth="1"/>
    <col min="2053" max="2053" width="26.140625" style="464" customWidth="1"/>
    <col min="2054" max="2054" width="4.42578125" style="464" customWidth="1"/>
    <col min="2055" max="2055" width="31.5703125" style="464" customWidth="1"/>
    <col min="2056" max="2057" width="10.42578125" style="464" customWidth="1"/>
    <col min="2058" max="2063" width="9.140625" style="464"/>
    <col min="2064" max="2064" width="20.7109375" style="464" customWidth="1"/>
    <col min="2065" max="2066" width="9.85546875" style="464" customWidth="1"/>
    <col min="2067" max="2304" width="9.140625" style="464"/>
    <col min="2305" max="2305" width="1.7109375" style="464" customWidth="1"/>
    <col min="2306" max="2306" width="1.140625" style="464" customWidth="1"/>
    <col min="2307" max="2307" width="1" style="464" customWidth="1"/>
    <col min="2308" max="2308" width="4" style="464" customWidth="1"/>
    <col min="2309" max="2309" width="26.140625" style="464" customWidth="1"/>
    <col min="2310" max="2310" width="4.42578125" style="464" customWidth="1"/>
    <col min="2311" max="2311" width="31.5703125" style="464" customWidth="1"/>
    <col min="2312" max="2313" width="10.42578125" style="464" customWidth="1"/>
    <col min="2314" max="2319" width="9.140625" style="464"/>
    <col min="2320" max="2320" width="20.7109375" style="464" customWidth="1"/>
    <col min="2321" max="2322" width="9.85546875" style="464" customWidth="1"/>
    <col min="2323" max="2560" width="9.140625" style="464"/>
    <col min="2561" max="2561" width="1.7109375" style="464" customWidth="1"/>
    <col min="2562" max="2562" width="1.140625" style="464" customWidth="1"/>
    <col min="2563" max="2563" width="1" style="464" customWidth="1"/>
    <col min="2564" max="2564" width="4" style="464" customWidth="1"/>
    <col min="2565" max="2565" width="26.140625" style="464" customWidth="1"/>
    <col min="2566" max="2566" width="4.42578125" style="464" customWidth="1"/>
    <col min="2567" max="2567" width="31.5703125" style="464" customWidth="1"/>
    <col min="2568" max="2569" width="10.42578125" style="464" customWidth="1"/>
    <col min="2570" max="2575" width="9.140625" style="464"/>
    <col min="2576" max="2576" width="20.7109375" style="464" customWidth="1"/>
    <col min="2577" max="2578" width="9.85546875" style="464" customWidth="1"/>
    <col min="2579" max="2816" width="9.140625" style="464"/>
    <col min="2817" max="2817" width="1.7109375" style="464" customWidth="1"/>
    <col min="2818" max="2818" width="1.140625" style="464" customWidth="1"/>
    <col min="2819" max="2819" width="1" style="464" customWidth="1"/>
    <col min="2820" max="2820" width="4" style="464" customWidth="1"/>
    <col min="2821" max="2821" width="26.140625" style="464" customWidth="1"/>
    <col min="2822" max="2822" width="4.42578125" style="464" customWidth="1"/>
    <col min="2823" max="2823" width="31.5703125" style="464" customWidth="1"/>
    <col min="2824" max="2825" width="10.42578125" style="464" customWidth="1"/>
    <col min="2826" max="2831" width="9.140625" style="464"/>
    <col min="2832" max="2832" width="20.7109375" style="464" customWidth="1"/>
    <col min="2833" max="2834" width="9.85546875" style="464" customWidth="1"/>
    <col min="2835" max="3072" width="9.140625" style="464"/>
    <col min="3073" max="3073" width="1.7109375" style="464" customWidth="1"/>
    <col min="3074" max="3074" width="1.140625" style="464" customWidth="1"/>
    <col min="3075" max="3075" width="1" style="464" customWidth="1"/>
    <col min="3076" max="3076" width="4" style="464" customWidth="1"/>
    <col min="3077" max="3077" width="26.140625" style="464" customWidth="1"/>
    <col min="3078" max="3078" width="4.42578125" style="464" customWidth="1"/>
    <col min="3079" max="3079" width="31.5703125" style="464" customWidth="1"/>
    <col min="3080" max="3081" width="10.42578125" style="464" customWidth="1"/>
    <col min="3082" max="3087" width="9.140625" style="464"/>
    <col min="3088" max="3088" width="20.7109375" style="464" customWidth="1"/>
    <col min="3089" max="3090" width="9.85546875" style="464" customWidth="1"/>
    <col min="3091" max="3328" width="9.140625" style="464"/>
    <col min="3329" max="3329" width="1.7109375" style="464" customWidth="1"/>
    <col min="3330" max="3330" width="1.140625" style="464" customWidth="1"/>
    <col min="3331" max="3331" width="1" style="464" customWidth="1"/>
    <col min="3332" max="3332" width="4" style="464" customWidth="1"/>
    <col min="3333" max="3333" width="26.140625" style="464" customWidth="1"/>
    <col min="3334" max="3334" width="4.42578125" style="464" customWidth="1"/>
    <col min="3335" max="3335" width="31.5703125" style="464" customWidth="1"/>
    <col min="3336" max="3337" width="10.42578125" style="464" customWidth="1"/>
    <col min="3338" max="3343" width="9.140625" style="464"/>
    <col min="3344" max="3344" width="20.7109375" style="464" customWidth="1"/>
    <col min="3345" max="3346" width="9.85546875" style="464" customWidth="1"/>
    <col min="3347" max="3584" width="9.140625" style="464"/>
    <col min="3585" max="3585" width="1.7109375" style="464" customWidth="1"/>
    <col min="3586" max="3586" width="1.140625" style="464" customWidth="1"/>
    <col min="3587" max="3587" width="1" style="464" customWidth="1"/>
    <col min="3588" max="3588" width="4" style="464" customWidth="1"/>
    <col min="3589" max="3589" width="26.140625" style="464" customWidth="1"/>
    <col min="3590" max="3590" width="4.42578125" style="464" customWidth="1"/>
    <col min="3591" max="3591" width="31.5703125" style="464" customWidth="1"/>
    <col min="3592" max="3593" width="10.42578125" style="464" customWidth="1"/>
    <col min="3594" max="3599" width="9.140625" style="464"/>
    <col min="3600" max="3600" width="20.7109375" style="464" customWidth="1"/>
    <col min="3601" max="3602" width="9.85546875" style="464" customWidth="1"/>
    <col min="3603" max="3840" width="9.140625" style="464"/>
    <col min="3841" max="3841" width="1.7109375" style="464" customWidth="1"/>
    <col min="3842" max="3842" width="1.140625" style="464" customWidth="1"/>
    <col min="3843" max="3843" width="1" style="464" customWidth="1"/>
    <col min="3844" max="3844" width="4" style="464" customWidth="1"/>
    <col min="3845" max="3845" width="26.140625" style="464" customWidth="1"/>
    <col min="3846" max="3846" width="4.42578125" style="464" customWidth="1"/>
    <col min="3847" max="3847" width="31.5703125" style="464" customWidth="1"/>
    <col min="3848" max="3849" width="10.42578125" style="464" customWidth="1"/>
    <col min="3850" max="3855" width="9.140625" style="464"/>
    <col min="3856" max="3856" width="20.7109375" style="464" customWidth="1"/>
    <col min="3857" max="3858" width="9.85546875" style="464" customWidth="1"/>
    <col min="3859" max="4096" width="9.140625" style="464"/>
    <col min="4097" max="4097" width="1.7109375" style="464" customWidth="1"/>
    <col min="4098" max="4098" width="1.140625" style="464" customWidth="1"/>
    <col min="4099" max="4099" width="1" style="464" customWidth="1"/>
    <col min="4100" max="4100" width="4" style="464" customWidth="1"/>
    <col min="4101" max="4101" width="26.140625" style="464" customWidth="1"/>
    <col min="4102" max="4102" width="4.42578125" style="464" customWidth="1"/>
    <col min="4103" max="4103" width="31.5703125" style="464" customWidth="1"/>
    <col min="4104" max="4105" width="10.42578125" style="464" customWidth="1"/>
    <col min="4106" max="4111" width="9.140625" style="464"/>
    <col min="4112" max="4112" width="20.7109375" style="464" customWidth="1"/>
    <col min="4113" max="4114" width="9.85546875" style="464" customWidth="1"/>
    <col min="4115" max="4352" width="9.140625" style="464"/>
    <col min="4353" max="4353" width="1.7109375" style="464" customWidth="1"/>
    <col min="4354" max="4354" width="1.140625" style="464" customWidth="1"/>
    <col min="4355" max="4355" width="1" style="464" customWidth="1"/>
    <col min="4356" max="4356" width="4" style="464" customWidth="1"/>
    <col min="4357" max="4357" width="26.140625" style="464" customWidth="1"/>
    <col min="4358" max="4358" width="4.42578125" style="464" customWidth="1"/>
    <col min="4359" max="4359" width="31.5703125" style="464" customWidth="1"/>
    <col min="4360" max="4361" width="10.42578125" style="464" customWidth="1"/>
    <col min="4362" max="4367" width="9.140625" style="464"/>
    <col min="4368" max="4368" width="20.7109375" style="464" customWidth="1"/>
    <col min="4369" max="4370" width="9.85546875" style="464" customWidth="1"/>
    <col min="4371" max="4608" width="9.140625" style="464"/>
    <col min="4609" max="4609" width="1.7109375" style="464" customWidth="1"/>
    <col min="4610" max="4610" width="1.140625" style="464" customWidth="1"/>
    <col min="4611" max="4611" width="1" style="464" customWidth="1"/>
    <col min="4612" max="4612" width="4" style="464" customWidth="1"/>
    <col min="4613" max="4613" width="26.140625" style="464" customWidth="1"/>
    <col min="4614" max="4614" width="4.42578125" style="464" customWidth="1"/>
    <col min="4615" max="4615" width="31.5703125" style="464" customWidth="1"/>
    <col min="4616" max="4617" width="10.42578125" style="464" customWidth="1"/>
    <col min="4618" max="4623" width="9.140625" style="464"/>
    <col min="4624" max="4624" width="20.7109375" style="464" customWidth="1"/>
    <col min="4625" max="4626" width="9.85546875" style="464" customWidth="1"/>
    <col min="4627" max="4864" width="9.140625" style="464"/>
    <col min="4865" max="4865" width="1.7109375" style="464" customWidth="1"/>
    <col min="4866" max="4866" width="1.140625" style="464" customWidth="1"/>
    <col min="4867" max="4867" width="1" style="464" customWidth="1"/>
    <col min="4868" max="4868" width="4" style="464" customWidth="1"/>
    <col min="4869" max="4869" width="26.140625" style="464" customWidth="1"/>
    <col min="4870" max="4870" width="4.42578125" style="464" customWidth="1"/>
    <col min="4871" max="4871" width="31.5703125" style="464" customWidth="1"/>
    <col min="4872" max="4873" width="10.42578125" style="464" customWidth="1"/>
    <col min="4874" max="4879" width="9.140625" style="464"/>
    <col min="4880" max="4880" width="20.7109375" style="464" customWidth="1"/>
    <col min="4881" max="4882" width="9.85546875" style="464" customWidth="1"/>
    <col min="4883" max="5120" width="9.140625" style="464"/>
    <col min="5121" max="5121" width="1.7109375" style="464" customWidth="1"/>
    <col min="5122" max="5122" width="1.140625" style="464" customWidth="1"/>
    <col min="5123" max="5123" width="1" style="464" customWidth="1"/>
    <col min="5124" max="5124" width="4" style="464" customWidth="1"/>
    <col min="5125" max="5125" width="26.140625" style="464" customWidth="1"/>
    <col min="5126" max="5126" width="4.42578125" style="464" customWidth="1"/>
    <col min="5127" max="5127" width="31.5703125" style="464" customWidth="1"/>
    <col min="5128" max="5129" width="10.42578125" style="464" customWidth="1"/>
    <col min="5130" max="5135" width="9.140625" style="464"/>
    <col min="5136" max="5136" width="20.7109375" style="464" customWidth="1"/>
    <col min="5137" max="5138" width="9.85546875" style="464" customWidth="1"/>
    <col min="5139" max="5376" width="9.140625" style="464"/>
    <col min="5377" max="5377" width="1.7109375" style="464" customWidth="1"/>
    <col min="5378" max="5378" width="1.140625" style="464" customWidth="1"/>
    <col min="5379" max="5379" width="1" style="464" customWidth="1"/>
    <col min="5380" max="5380" width="4" style="464" customWidth="1"/>
    <col min="5381" max="5381" width="26.140625" style="464" customWidth="1"/>
    <col min="5382" max="5382" width="4.42578125" style="464" customWidth="1"/>
    <col min="5383" max="5383" width="31.5703125" style="464" customWidth="1"/>
    <col min="5384" max="5385" width="10.42578125" style="464" customWidth="1"/>
    <col min="5386" max="5391" width="9.140625" style="464"/>
    <col min="5392" max="5392" width="20.7109375" style="464" customWidth="1"/>
    <col min="5393" max="5394" width="9.85546875" style="464" customWidth="1"/>
    <col min="5395" max="5632" width="9.140625" style="464"/>
    <col min="5633" max="5633" width="1.7109375" style="464" customWidth="1"/>
    <col min="5634" max="5634" width="1.140625" style="464" customWidth="1"/>
    <col min="5635" max="5635" width="1" style="464" customWidth="1"/>
    <col min="5636" max="5636" width="4" style="464" customWidth="1"/>
    <col min="5637" max="5637" width="26.140625" style="464" customWidth="1"/>
    <col min="5638" max="5638" width="4.42578125" style="464" customWidth="1"/>
    <col min="5639" max="5639" width="31.5703125" style="464" customWidth="1"/>
    <col min="5640" max="5641" width="10.42578125" style="464" customWidth="1"/>
    <col min="5642" max="5647" width="9.140625" style="464"/>
    <col min="5648" max="5648" width="20.7109375" style="464" customWidth="1"/>
    <col min="5649" max="5650" width="9.85546875" style="464" customWidth="1"/>
    <col min="5651" max="5888" width="9.140625" style="464"/>
    <col min="5889" max="5889" width="1.7109375" style="464" customWidth="1"/>
    <col min="5890" max="5890" width="1.140625" style="464" customWidth="1"/>
    <col min="5891" max="5891" width="1" style="464" customWidth="1"/>
    <col min="5892" max="5892" width="4" style="464" customWidth="1"/>
    <col min="5893" max="5893" width="26.140625" style="464" customWidth="1"/>
    <col min="5894" max="5894" width="4.42578125" style="464" customWidth="1"/>
    <col min="5895" max="5895" width="31.5703125" style="464" customWidth="1"/>
    <col min="5896" max="5897" width="10.42578125" style="464" customWidth="1"/>
    <col min="5898" max="5903" width="9.140625" style="464"/>
    <col min="5904" max="5904" width="20.7109375" style="464" customWidth="1"/>
    <col min="5905" max="5906" width="9.85546875" style="464" customWidth="1"/>
    <col min="5907" max="6144" width="9.140625" style="464"/>
    <col min="6145" max="6145" width="1.7109375" style="464" customWidth="1"/>
    <col min="6146" max="6146" width="1.140625" style="464" customWidth="1"/>
    <col min="6147" max="6147" width="1" style="464" customWidth="1"/>
    <col min="6148" max="6148" width="4" style="464" customWidth="1"/>
    <col min="6149" max="6149" width="26.140625" style="464" customWidth="1"/>
    <col min="6150" max="6150" width="4.42578125" style="464" customWidth="1"/>
    <col min="6151" max="6151" width="31.5703125" style="464" customWidth="1"/>
    <col min="6152" max="6153" width="10.42578125" style="464" customWidth="1"/>
    <col min="6154" max="6159" width="9.140625" style="464"/>
    <col min="6160" max="6160" width="20.7109375" style="464" customWidth="1"/>
    <col min="6161" max="6162" width="9.85546875" style="464" customWidth="1"/>
    <col min="6163" max="6400" width="9.140625" style="464"/>
    <col min="6401" max="6401" width="1.7109375" style="464" customWidth="1"/>
    <col min="6402" max="6402" width="1.140625" style="464" customWidth="1"/>
    <col min="6403" max="6403" width="1" style="464" customWidth="1"/>
    <col min="6404" max="6404" width="4" style="464" customWidth="1"/>
    <col min="6405" max="6405" width="26.140625" style="464" customWidth="1"/>
    <col min="6406" max="6406" width="4.42578125" style="464" customWidth="1"/>
    <col min="6407" max="6407" width="31.5703125" style="464" customWidth="1"/>
    <col min="6408" max="6409" width="10.42578125" style="464" customWidth="1"/>
    <col min="6410" max="6415" width="9.140625" style="464"/>
    <col min="6416" max="6416" width="20.7109375" style="464" customWidth="1"/>
    <col min="6417" max="6418" width="9.85546875" style="464" customWidth="1"/>
    <col min="6419" max="6656" width="9.140625" style="464"/>
    <col min="6657" max="6657" width="1.7109375" style="464" customWidth="1"/>
    <col min="6658" max="6658" width="1.140625" style="464" customWidth="1"/>
    <col min="6659" max="6659" width="1" style="464" customWidth="1"/>
    <col min="6660" max="6660" width="4" style="464" customWidth="1"/>
    <col min="6661" max="6661" width="26.140625" style="464" customWidth="1"/>
    <col min="6662" max="6662" width="4.42578125" style="464" customWidth="1"/>
    <col min="6663" max="6663" width="31.5703125" style="464" customWidth="1"/>
    <col min="6664" max="6665" width="10.42578125" style="464" customWidth="1"/>
    <col min="6666" max="6671" width="9.140625" style="464"/>
    <col min="6672" max="6672" width="20.7109375" style="464" customWidth="1"/>
    <col min="6673" max="6674" width="9.85546875" style="464" customWidth="1"/>
    <col min="6675" max="6912" width="9.140625" style="464"/>
    <col min="6913" max="6913" width="1.7109375" style="464" customWidth="1"/>
    <col min="6914" max="6914" width="1.140625" style="464" customWidth="1"/>
    <col min="6915" max="6915" width="1" style="464" customWidth="1"/>
    <col min="6916" max="6916" width="4" style="464" customWidth="1"/>
    <col min="6917" max="6917" width="26.140625" style="464" customWidth="1"/>
    <col min="6918" max="6918" width="4.42578125" style="464" customWidth="1"/>
    <col min="6919" max="6919" width="31.5703125" style="464" customWidth="1"/>
    <col min="6920" max="6921" width="10.42578125" style="464" customWidth="1"/>
    <col min="6922" max="6927" width="9.140625" style="464"/>
    <col min="6928" max="6928" width="20.7109375" style="464" customWidth="1"/>
    <col min="6929" max="6930" width="9.85546875" style="464" customWidth="1"/>
    <col min="6931" max="7168" width="9.140625" style="464"/>
    <col min="7169" max="7169" width="1.7109375" style="464" customWidth="1"/>
    <col min="7170" max="7170" width="1.140625" style="464" customWidth="1"/>
    <col min="7171" max="7171" width="1" style="464" customWidth="1"/>
    <col min="7172" max="7172" width="4" style="464" customWidth="1"/>
    <col min="7173" max="7173" width="26.140625" style="464" customWidth="1"/>
    <col min="7174" max="7174" width="4.42578125" style="464" customWidth="1"/>
    <col min="7175" max="7175" width="31.5703125" style="464" customWidth="1"/>
    <col min="7176" max="7177" width="10.42578125" style="464" customWidth="1"/>
    <col min="7178" max="7183" width="9.140625" style="464"/>
    <col min="7184" max="7184" width="20.7109375" style="464" customWidth="1"/>
    <col min="7185" max="7186" width="9.85546875" style="464" customWidth="1"/>
    <col min="7187" max="7424" width="9.140625" style="464"/>
    <col min="7425" max="7425" width="1.7109375" style="464" customWidth="1"/>
    <col min="7426" max="7426" width="1.140625" style="464" customWidth="1"/>
    <col min="7427" max="7427" width="1" style="464" customWidth="1"/>
    <col min="7428" max="7428" width="4" style="464" customWidth="1"/>
    <col min="7429" max="7429" width="26.140625" style="464" customWidth="1"/>
    <col min="7430" max="7430" width="4.42578125" style="464" customWidth="1"/>
    <col min="7431" max="7431" width="31.5703125" style="464" customWidth="1"/>
    <col min="7432" max="7433" width="10.42578125" style="464" customWidth="1"/>
    <col min="7434" max="7439" width="9.140625" style="464"/>
    <col min="7440" max="7440" width="20.7109375" style="464" customWidth="1"/>
    <col min="7441" max="7442" width="9.85546875" style="464" customWidth="1"/>
    <col min="7443" max="7680" width="9.140625" style="464"/>
    <col min="7681" max="7681" width="1.7109375" style="464" customWidth="1"/>
    <col min="7682" max="7682" width="1.140625" style="464" customWidth="1"/>
    <col min="7683" max="7683" width="1" style="464" customWidth="1"/>
    <col min="7684" max="7684" width="4" style="464" customWidth="1"/>
    <col min="7685" max="7685" width="26.140625" style="464" customWidth="1"/>
    <col min="7686" max="7686" width="4.42578125" style="464" customWidth="1"/>
    <col min="7687" max="7687" width="31.5703125" style="464" customWidth="1"/>
    <col min="7688" max="7689" width="10.42578125" style="464" customWidth="1"/>
    <col min="7690" max="7695" width="9.140625" style="464"/>
    <col min="7696" max="7696" width="20.7109375" style="464" customWidth="1"/>
    <col min="7697" max="7698" width="9.85546875" style="464" customWidth="1"/>
    <col min="7699" max="7936" width="9.140625" style="464"/>
    <col min="7937" max="7937" width="1.7109375" style="464" customWidth="1"/>
    <col min="7938" max="7938" width="1.140625" style="464" customWidth="1"/>
    <col min="7939" max="7939" width="1" style="464" customWidth="1"/>
    <col min="7940" max="7940" width="4" style="464" customWidth="1"/>
    <col min="7941" max="7941" width="26.140625" style="464" customWidth="1"/>
    <col min="7942" max="7942" width="4.42578125" style="464" customWidth="1"/>
    <col min="7943" max="7943" width="31.5703125" style="464" customWidth="1"/>
    <col min="7944" max="7945" width="10.42578125" style="464" customWidth="1"/>
    <col min="7946" max="7951" width="9.140625" style="464"/>
    <col min="7952" max="7952" width="20.7109375" style="464" customWidth="1"/>
    <col min="7953" max="7954" width="9.85546875" style="464" customWidth="1"/>
    <col min="7955" max="8192" width="9.140625" style="464"/>
    <col min="8193" max="8193" width="1.7109375" style="464" customWidth="1"/>
    <col min="8194" max="8194" width="1.140625" style="464" customWidth="1"/>
    <col min="8195" max="8195" width="1" style="464" customWidth="1"/>
    <col min="8196" max="8196" width="4" style="464" customWidth="1"/>
    <col min="8197" max="8197" width="26.140625" style="464" customWidth="1"/>
    <col min="8198" max="8198" width="4.42578125" style="464" customWidth="1"/>
    <col min="8199" max="8199" width="31.5703125" style="464" customWidth="1"/>
    <col min="8200" max="8201" width="10.42578125" style="464" customWidth="1"/>
    <col min="8202" max="8207" width="9.140625" style="464"/>
    <col min="8208" max="8208" width="20.7109375" style="464" customWidth="1"/>
    <col min="8209" max="8210" width="9.85546875" style="464" customWidth="1"/>
    <col min="8211" max="8448" width="9.140625" style="464"/>
    <col min="8449" max="8449" width="1.7109375" style="464" customWidth="1"/>
    <col min="8450" max="8450" width="1.140625" style="464" customWidth="1"/>
    <col min="8451" max="8451" width="1" style="464" customWidth="1"/>
    <col min="8452" max="8452" width="4" style="464" customWidth="1"/>
    <col min="8453" max="8453" width="26.140625" style="464" customWidth="1"/>
    <col min="8454" max="8454" width="4.42578125" style="464" customWidth="1"/>
    <col min="8455" max="8455" width="31.5703125" style="464" customWidth="1"/>
    <col min="8456" max="8457" width="10.42578125" style="464" customWidth="1"/>
    <col min="8458" max="8463" width="9.140625" style="464"/>
    <col min="8464" max="8464" width="20.7109375" style="464" customWidth="1"/>
    <col min="8465" max="8466" width="9.85546875" style="464" customWidth="1"/>
    <col min="8467" max="8704" width="9.140625" style="464"/>
    <col min="8705" max="8705" width="1.7109375" style="464" customWidth="1"/>
    <col min="8706" max="8706" width="1.140625" style="464" customWidth="1"/>
    <col min="8707" max="8707" width="1" style="464" customWidth="1"/>
    <col min="8708" max="8708" width="4" style="464" customWidth="1"/>
    <col min="8709" max="8709" width="26.140625" style="464" customWidth="1"/>
    <col min="8710" max="8710" width="4.42578125" style="464" customWidth="1"/>
    <col min="8711" max="8711" width="31.5703125" style="464" customWidth="1"/>
    <col min="8712" max="8713" width="10.42578125" style="464" customWidth="1"/>
    <col min="8714" max="8719" width="9.140625" style="464"/>
    <col min="8720" max="8720" width="20.7109375" style="464" customWidth="1"/>
    <col min="8721" max="8722" width="9.85546875" style="464" customWidth="1"/>
    <col min="8723" max="8960" width="9.140625" style="464"/>
    <col min="8961" max="8961" width="1.7109375" style="464" customWidth="1"/>
    <col min="8962" max="8962" width="1.140625" style="464" customWidth="1"/>
    <col min="8963" max="8963" width="1" style="464" customWidth="1"/>
    <col min="8964" max="8964" width="4" style="464" customWidth="1"/>
    <col min="8965" max="8965" width="26.140625" style="464" customWidth="1"/>
    <col min="8966" max="8966" width="4.42578125" style="464" customWidth="1"/>
    <col min="8967" max="8967" width="31.5703125" style="464" customWidth="1"/>
    <col min="8968" max="8969" width="10.42578125" style="464" customWidth="1"/>
    <col min="8970" max="8975" width="9.140625" style="464"/>
    <col min="8976" max="8976" width="20.7109375" style="464" customWidth="1"/>
    <col min="8977" max="8978" width="9.85546875" style="464" customWidth="1"/>
    <col min="8979" max="9216" width="9.140625" style="464"/>
    <col min="9217" max="9217" width="1.7109375" style="464" customWidth="1"/>
    <col min="9218" max="9218" width="1.140625" style="464" customWidth="1"/>
    <col min="9219" max="9219" width="1" style="464" customWidth="1"/>
    <col min="9220" max="9220" width="4" style="464" customWidth="1"/>
    <col min="9221" max="9221" width="26.140625" style="464" customWidth="1"/>
    <col min="9222" max="9222" width="4.42578125" style="464" customWidth="1"/>
    <col min="9223" max="9223" width="31.5703125" style="464" customWidth="1"/>
    <col min="9224" max="9225" width="10.42578125" style="464" customWidth="1"/>
    <col min="9226" max="9231" width="9.140625" style="464"/>
    <col min="9232" max="9232" width="20.7109375" style="464" customWidth="1"/>
    <col min="9233" max="9234" width="9.85546875" style="464" customWidth="1"/>
    <col min="9235" max="9472" width="9.140625" style="464"/>
    <col min="9473" max="9473" width="1.7109375" style="464" customWidth="1"/>
    <col min="9474" max="9474" width="1.140625" style="464" customWidth="1"/>
    <col min="9475" max="9475" width="1" style="464" customWidth="1"/>
    <col min="9476" max="9476" width="4" style="464" customWidth="1"/>
    <col min="9477" max="9477" width="26.140625" style="464" customWidth="1"/>
    <col min="9478" max="9478" width="4.42578125" style="464" customWidth="1"/>
    <col min="9479" max="9479" width="31.5703125" style="464" customWidth="1"/>
    <col min="9480" max="9481" width="10.42578125" style="464" customWidth="1"/>
    <col min="9482" max="9487" width="9.140625" style="464"/>
    <col min="9488" max="9488" width="20.7109375" style="464" customWidth="1"/>
    <col min="9489" max="9490" width="9.85546875" style="464" customWidth="1"/>
    <col min="9491" max="9728" width="9.140625" style="464"/>
    <col min="9729" max="9729" width="1.7109375" style="464" customWidth="1"/>
    <col min="9730" max="9730" width="1.140625" style="464" customWidth="1"/>
    <col min="9731" max="9731" width="1" style="464" customWidth="1"/>
    <col min="9732" max="9732" width="4" style="464" customWidth="1"/>
    <col min="9733" max="9733" width="26.140625" style="464" customWidth="1"/>
    <col min="9734" max="9734" width="4.42578125" style="464" customWidth="1"/>
    <col min="9735" max="9735" width="31.5703125" style="464" customWidth="1"/>
    <col min="9736" max="9737" width="10.42578125" style="464" customWidth="1"/>
    <col min="9738" max="9743" width="9.140625" style="464"/>
    <col min="9744" max="9744" width="20.7109375" style="464" customWidth="1"/>
    <col min="9745" max="9746" width="9.85546875" style="464" customWidth="1"/>
    <col min="9747" max="9984" width="9.140625" style="464"/>
    <col min="9985" max="9985" width="1.7109375" style="464" customWidth="1"/>
    <col min="9986" max="9986" width="1.140625" style="464" customWidth="1"/>
    <col min="9987" max="9987" width="1" style="464" customWidth="1"/>
    <col min="9988" max="9988" width="4" style="464" customWidth="1"/>
    <col min="9989" max="9989" width="26.140625" style="464" customWidth="1"/>
    <col min="9990" max="9990" width="4.42578125" style="464" customWidth="1"/>
    <col min="9991" max="9991" width="31.5703125" style="464" customWidth="1"/>
    <col min="9992" max="9993" width="10.42578125" style="464" customWidth="1"/>
    <col min="9994" max="9999" width="9.140625" style="464"/>
    <col min="10000" max="10000" width="20.7109375" style="464" customWidth="1"/>
    <col min="10001" max="10002" width="9.85546875" style="464" customWidth="1"/>
    <col min="10003" max="10240" width="9.140625" style="464"/>
    <col min="10241" max="10241" width="1.7109375" style="464" customWidth="1"/>
    <col min="10242" max="10242" width="1.140625" style="464" customWidth="1"/>
    <col min="10243" max="10243" width="1" style="464" customWidth="1"/>
    <col min="10244" max="10244" width="4" style="464" customWidth="1"/>
    <col min="10245" max="10245" width="26.140625" style="464" customWidth="1"/>
    <col min="10246" max="10246" width="4.42578125" style="464" customWidth="1"/>
    <col min="10247" max="10247" width="31.5703125" style="464" customWidth="1"/>
    <col min="10248" max="10249" width="10.42578125" style="464" customWidth="1"/>
    <col min="10250" max="10255" width="9.140625" style="464"/>
    <col min="10256" max="10256" width="20.7109375" style="464" customWidth="1"/>
    <col min="10257" max="10258" width="9.85546875" style="464" customWidth="1"/>
    <col min="10259" max="10496" width="9.140625" style="464"/>
    <col min="10497" max="10497" width="1.7109375" style="464" customWidth="1"/>
    <col min="10498" max="10498" width="1.140625" style="464" customWidth="1"/>
    <col min="10499" max="10499" width="1" style="464" customWidth="1"/>
    <col min="10500" max="10500" width="4" style="464" customWidth="1"/>
    <col min="10501" max="10501" width="26.140625" style="464" customWidth="1"/>
    <col min="10502" max="10502" width="4.42578125" style="464" customWidth="1"/>
    <col min="10503" max="10503" width="31.5703125" style="464" customWidth="1"/>
    <col min="10504" max="10505" width="10.42578125" style="464" customWidth="1"/>
    <col min="10506" max="10511" width="9.140625" style="464"/>
    <col min="10512" max="10512" width="20.7109375" style="464" customWidth="1"/>
    <col min="10513" max="10514" width="9.85546875" style="464" customWidth="1"/>
    <col min="10515" max="10752" width="9.140625" style="464"/>
    <col min="10753" max="10753" width="1.7109375" style="464" customWidth="1"/>
    <col min="10754" max="10754" width="1.140625" style="464" customWidth="1"/>
    <col min="10755" max="10755" width="1" style="464" customWidth="1"/>
    <col min="10756" max="10756" width="4" style="464" customWidth="1"/>
    <col min="10757" max="10757" width="26.140625" style="464" customWidth="1"/>
    <col min="10758" max="10758" width="4.42578125" style="464" customWidth="1"/>
    <col min="10759" max="10759" width="31.5703125" style="464" customWidth="1"/>
    <col min="10760" max="10761" width="10.42578125" style="464" customWidth="1"/>
    <col min="10762" max="10767" width="9.140625" style="464"/>
    <col min="10768" max="10768" width="20.7109375" style="464" customWidth="1"/>
    <col min="10769" max="10770" width="9.85546875" style="464" customWidth="1"/>
    <col min="10771" max="11008" width="9.140625" style="464"/>
    <col min="11009" max="11009" width="1.7109375" style="464" customWidth="1"/>
    <col min="11010" max="11010" width="1.140625" style="464" customWidth="1"/>
    <col min="11011" max="11011" width="1" style="464" customWidth="1"/>
    <col min="11012" max="11012" width="4" style="464" customWidth="1"/>
    <col min="11013" max="11013" width="26.140625" style="464" customWidth="1"/>
    <col min="11014" max="11014" width="4.42578125" style="464" customWidth="1"/>
    <col min="11015" max="11015" width="31.5703125" style="464" customWidth="1"/>
    <col min="11016" max="11017" width="10.42578125" style="464" customWidth="1"/>
    <col min="11018" max="11023" width="9.140625" style="464"/>
    <col min="11024" max="11024" width="20.7109375" style="464" customWidth="1"/>
    <col min="11025" max="11026" width="9.85546875" style="464" customWidth="1"/>
    <col min="11027" max="11264" width="9.140625" style="464"/>
    <col min="11265" max="11265" width="1.7109375" style="464" customWidth="1"/>
    <col min="11266" max="11266" width="1.140625" style="464" customWidth="1"/>
    <col min="11267" max="11267" width="1" style="464" customWidth="1"/>
    <col min="11268" max="11268" width="4" style="464" customWidth="1"/>
    <col min="11269" max="11269" width="26.140625" style="464" customWidth="1"/>
    <col min="11270" max="11270" width="4.42578125" style="464" customWidth="1"/>
    <col min="11271" max="11271" width="31.5703125" style="464" customWidth="1"/>
    <col min="11272" max="11273" width="10.42578125" style="464" customWidth="1"/>
    <col min="11274" max="11279" width="9.140625" style="464"/>
    <col min="11280" max="11280" width="20.7109375" style="464" customWidth="1"/>
    <col min="11281" max="11282" width="9.85546875" style="464" customWidth="1"/>
    <col min="11283" max="11520" width="9.140625" style="464"/>
    <col min="11521" max="11521" width="1.7109375" style="464" customWidth="1"/>
    <col min="11522" max="11522" width="1.140625" style="464" customWidth="1"/>
    <col min="11523" max="11523" width="1" style="464" customWidth="1"/>
    <col min="11524" max="11524" width="4" style="464" customWidth="1"/>
    <col min="11525" max="11525" width="26.140625" style="464" customWidth="1"/>
    <col min="11526" max="11526" width="4.42578125" style="464" customWidth="1"/>
    <col min="11527" max="11527" width="31.5703125" style="464" customWidth="1"/>
    <col min="11528" max="11529" width="10.42578125" style="464" customWidth="1"/>
    <col min="11530" max="11535" width="9.140625" style="464"/>
    <col min="11536" max="11536" width="20.7109375" style="464" customWidth="1"/>
    <col min="11537" max="11538" width="9.85546875" style="464" customWidth="1"/>
    <col min="11539" max="11776" width="9.140625" style="464"/>
    <col min="11777" max="11777" width="1.7109375" style="464" customWidth="1"/>
    <col min="11778" max="11778" width="1.140625" style="464" customWidth="1"/>
    <col min="11779" max="11779" width="1" style="464" customWidth="1"/>
    <col min="11780" max="11780" width="4" style="464" customWidth="1"/>
    <col min="11781" max="11781" width="26.140625" style="464" customWidth="1"/>
    <col min="11782" max="11782" width="4.42578125" style="464" customWidth="1"/>
    <col min="11783" max="11783" width="31.5703125" style="464" customWidth="1"/>
    <col min="11784" max="11785" width="10.42578125" style="464" customWidth="1"/>
    <col min="11786" max="11791" width="9.140625" style="464"/>
    <col min="11792" max="11792" width="20.7109375" style="464" customWidth="1"/>
    <col min="11793" max="11794" width="9.85546875" style="464" customWidth="1"/>
    <col min="11795" max="12032" width="9.140625" style="464"/>
    <col min="12033" max="12033" width="1.7109375" style="464" customWidth="1"/>
    <col min="12034" max="12034" width="1.140625" style="464" customWidth="1"/>
    <col min="12035" max="12035" width="1" style="464" customWidth="1"/>
    <col min="12036" max="12036" width="4" style="464" customWidth="1"/>
    <col min="12037" max="12037" width="26.140625" style="464" customWidth="1"/>
    <col min="12038" max="12038" width="4.42578125" style="464" customWidth="1"/>
    <col min="12039" max="12039" width="31.5703125" style="464" customWidth="1"/>
    <col min="12040" max="12041" width="10.42578125" style="464" customWidth="1"/>
    <col min="12042" max="12047" width="9.140625" style="464"/>
    <col min="12048" max="12048" width="20.7109375" style="464" customWidth="1"/>
    <col min="12049" max="12050" width="9.85546875" style="464" customWidth="1"/>
    <col min="12051" max="12288" width="9.140625" style="464"/>
    <col min="12289" max="12289" width="1.7109375" style="464" customWidth="1"/>
    <col min="12290" max="12290" width="1.140625" style="464" customWidth="1"/>
    <col min="12291" max="12291" width="1" style="464" customWidth="1"/>
    <col min="12292" max="12292" width="4" style="464" customWidth="1"/>
    <col min="12293" max="12293" width="26.140625" style="464" customWidth="1"/>
    <col min="12294" max="12294" width="4.42578125" style="464" customWidth="1"/>
    <col min="12295" max="12295" width="31.5703125" style="464" customWidth="1"/>
    <col min="12296" max="12297" width="10.42578125" style="464" customWidth="1"/>
    <col min="12298" max="12303" width="9.140625" style="464"/>
    <col min="12304" max="12304" width="20.7109375" style="464" customWidth="1"/>
    <col min="12305" max="12306" width="9.85546875" style="464" customWidth="1"/>
    <col min="12307" max="12544" width="9.140625" style="464"/>
    <col min="12545" max="12545" width="1.7109375" style="464" customWidth="1"/>
    <col min="12546" max="12546" width="1.140625" style="464" customWidth="1"/>
    <col min="12547" max="12547" width="1" style="464" customWidth="1"/>
    <col min="12548" max="12548" width="4" style="464" customWidth="1"/>
    <col min="12549" max="12549" width="26.140625" style="464" customWidth="1"/>
    <col min="12550" max="12550" width="4.42578125" style="464" customWidth="1"/>
    <col min="12551" max="12551" width="31.5703125" style="464" customWidth="1"/>
    <col min="12552" max="12553" width="10.42578125" style="464" customWidth="1"/>
    <col min="12554" max="12559" width="9.140625" style="464"/>
    <col min="12560" max="12560" width="20.7109375" style="464" customWidth="1"/>
    <col min="12561" max="12562" width="9.85546875" style="464" customWidth="1"/>
    <col min="12563" max="12800" width="9.140625" style="464"/>
    <col min="12801" max="12801" width="1.7109375" style="464" customWidth="1"/>
    <col min="12802" max="12802" width="1.140625" style="464" customWidth="1"/>
    <col min="12803" max="12803" width="1" style="464" customWidth="1"/>
    <col min="12804" max="12804" width="4" style="464" customWidth="1"/>
    <col min="12805" max="12805" width="26.140625" style="464" customWidth="1"/>
    <col min="12806" max="12806" width="4.42578125" style="464" customWidth="1"/>
    <col min="12807" max="12807" width="31.5703125" style="464" customWidth="1"/>
    <col min="12808" max="12809" width="10.42578125" style="464" customWidth="1"/>
    <col min="12810" max="12815" width="9.140625" style="464"/>
    <col min="12816" max="12816" width="20.7109375" style="464" customWidth="1"/>
    <col min="12817" max="12818" width="9.85546875" style="464" customWidth="1"/>
    <col min="12819" max="13056" width="9.140625" style="464"/>
    <col min="13057" max="13057" width="1.7109375" style="464" customWidth="1"/>
    <col min="13058" max="13058" width="1.140625" style="464" customWidth="1"/>
    <col min="13059" max="13059" width="1" style="464" customWidth="1"/>
    <col min="13060" max="13060" width="4" style="464" customWidth="1"/>
    <col min="13061" max="13061" width="26.140625" style="464" customWidth="1"/>
    <col min="13062" max="13062" width="4.42578125" style="464" customWidth="1"/>
    <col min="13063" max="13063" width="31.5703125" style="464" customWidth="1"/>
    <col min="13064" max="13065" width="10.42578125" style="464" customWidth="1"/>
    <col min="13066" max="13071" width="9.140625" style="464"/>
    <col min="13072" max="13072" width="20.7109375" style="464" customWidth="1"/>
    <col min="13073" max="13074" width="9.85546875" style="464" customWidth="1"/>
    <col min="13075" max="13312" width="9.140625" style="464"/>
    <col min="13313" max="13313" width="1.7109375" style="464" customWidth="1"/>
    <col min="13314" max="13314" width="1.140625" style="464" customWidth="1"/>
    <col min="13315" max="13315" width="1" style="464" customWidth="1"/>
    <col min="13316" max="13316" width="4" style="464" customWidth="1"/>
    <col min="13317" max="13317" width="26.140625" style="464" customWidth="1"/>
    <col min="13318" max="13318" width="4.42578125" style="464" customWidth="1"/>
    <col min="13319" max="13319" width="31.5703125" style="464" customWidth="1"/>
    <col min="13320" max="13321" width="10.42578125" style="464" customWidth="1"/>
    <col min="13322" max="13327" width="9.140625" style="464"/>
    <col min="13328" max="13328" width="20.7109375" style="464" customWidth="1"/>
    <col min="13329" max="13330" width="9.85546875" style="464" customWidth="1"/>
    <col min="13331" max="13568" width="9.140625" style="464"/>
    <col min="13569" max="13569" width="1.7109375" style="464" customWidth="1"/>
    <col min="13570" max="13570" width="1.140625" style="464" customWidth="1"/>
    <col min="13571" max="13571" width="1" style="464" customWidth="1"/>
    <col min="13572" max="13572" width="4" style="464" customWidth="1"/>
    <col min="13573" max="13573" width="26.140625" style="464" customWidth="1"/>
    <col min="13574" max="13574" width="4.42578125" style="464" customWidth="1"/>
    <col min="13575" max="13575" width="31.5703125" style="464" customWidth="1"/>
    <col min="13576" max="13577" width="10.42578125" style="464" customWidth="1"/>
    <col min="13578" max="13583" width="9.140625" style="464"/>
    <col min="13584" max="13584" width="20.7109375" style="464" customWidth="1"/>
    <col min="13585" max="13586" width="9.85546875" style="464" customWidth="1"/>
    <col min="13587" max="13824" width="9.140625" style="464"/>
    <col min="13825" max="13825" width="1.7109375" style="464" customWidth="1"/>
    <col min="13826" max="13826" width="1.140625" style="464" customWidth="1"/>
    <col min="13827" max="13827" width="1" style="464" customWidth="1"/>
    <col min="13828" max="13828" width="4" style="464" customWidth="1"/>
    <col min="13829" max="13829" width="26.140625" style="464" customWidth="1"/>
    <col min="13830" max="13830" width="4.42578125" style="464" customWidth="1"/>
    <col min="13831" max="13831" width="31.5703125" style="464" customWidth="1"/>
    <col min="13832" max="13833" width="10.42578125" style="464" customWidth="1"/>
    <col min="13834" max="13839" width="9.140625" style="464"/>
    <col min="13840" max="13840" width="20.7109375" style="464" customWidth="1"/>
    <col min="13841" max="13842" width="9.85546875" style="464" customWidth="1"/>
    <col min="13843" max="14080" width="9.140625" style="464"/>
    <col min="14081" max="14081" width="1.7109375" style="464" customWidth="1"/>
    <col min="14082" max="14082" width="1.140625" style="464" customWidth="1"/>
    <col min="14083" max="14083" width="1" style="464" customWidth="1"/>
    <col min="14084" max="14084" width="4" style="464" customWidth="1"/>
    <col min="14085" max="14085" width="26.140625" style="464" customWidth="1"/>
    <col min="14086" max="14086" width="4.42578125" style="464" customWidth="1"/>
    <col min="14087" max="14087" width="31.5703125" style="464" customWidth="1"/>
    <col min="14088" max="14089" width="10.42578125" style="464" customWidth="1"/>
    <col min="14090" max="14095" width="9.140625" style="464"/>
    <col min="14096" max="14096" width="20.7109375" style="464" customWidth="1"/>
    <col min="14097" max="14098" width="9.85546875" style="464" customWidth="1"/>
    <col min="14099" max="14336" width="9.140625" style="464"/>
    <col min="14337" max="14337" width="1.7109375" style="464" customWidth="1"/>
    <col min="14338" max="14338" width="1.140625" style="464" customWidth="1"/>
    <col min="14339" max="14339" width="1" style="464" customWidth="1"/>
    <col min="14340" max="14340" width="4" style="464" customWidth="1"/>
    <col min="14341" max="14341" width="26.140625" style="464" customWidth="1"/>
    <col min="14342" max="14342" width="4.42578125" style="464" customWidth="1"/>
    <col min="14343" max="14343" width="31.5703125" style="464" customWidth="1"/>
    <col min="14344" max="14345" width="10.42578125" style="464" customWidth="1"/>
    <col min="14346" max="14351" width="9.140625" style="464"/>
    <col min="14352" max="14352" width="20.7109375" style="464" customWidth="1"/>
    <col min="14353" max="14354" width="9.85546875" style="464" customWidth="1"/>
    <col min="14355" max="14592" width="9.140625" style="464"/>
    <col min="14593" max="14593" width="1.7109375" style="464" customWidth="1"/>
    <col min="14594" max="14594" width="1.140625" style="464" customWidth="1"/>
    <col min="14595" max="14595" width="1" style="464" customWidth="1"/>
    <col min="14596" max="14596" width="4" style="464" customWidth="1"/>
    <col min="14597" max="14597" width="26.140625" style="464" customWidth="1"/>
    <col min="14598" max="14598" width="4.42578125" style="464" customWidth="1"/>
    <col min="14599" max="14599" width="31.5703125" style="464" customWidth="1"/>
    <col min="14600" max="14601" width="10.42578125" style="464" customWidth="1"/>
    <col min="14602" max="14607" width="9.140625" style="464"/>
    <col min="14608" max="14608" width="20.7109375" style="464" customWidth="1"/>
    <col min="14609" max="14610" width="9.85546875" style="464" customWidth="1"/>
    <col min="14611" max="14848" width="9.140625" style="464"/>
    <col min="14849" max="14849" width="1.7109375" style="464" customWidth="1"/>
    <col min="14850" max="14850" width="1.140625" style="464" customWidth="1"/>
    <col min="14851" max="14851" width="1" style="464" customWidth="1"/>
    <col min="14852" max="14852" width="4" style="464" customWidth="1"/>
    <col min="14853" max="14853" width="26.140625" style="464" customWidth="1"/>
    <col min="14854" max="14854" width="4.42578125" style="464" customWidth="1"/>
    <col min="14855" max="14855" width="31.5703125" style="464" customWidth="1"/>
    <col min="14856" max="14857" width="10.42578125" style="464" customWidth="1"/>
    <col min="14858" max="14863" width="9.140625" style="464"/>
    <col min="14864" max="14864" width="20.7109375" style="464" customWidth="1"/>
    <col min="14865" max="14866" width="9.85546875" style="464" customWidth="1"/>
    <col min="14867" max="15104" width="9.140625" style="464"/>
    <col min="15105" max="15105" width="1.7109375" style="464" customWidth="1"/>
    <col min="15106" max="15106" width="1.140625" style="464" customWidth="1"/>
    <col min="15107" max="15107" width="1" style="464" customWidth="1"/>
    <col min="15108" max="15108" width="4" style="464" customWidth="1"/>
    <col min="15109" max="15109" width="26.140625" style="464" customWidth="1"/>
    <col min="15110" max="15110" width="4.42578125" style="464" customWidth="1"/>
    <col min="15111" max="15111" width="31.5703125" style="464" customWidth="1"/>
    <col min="15112" max="15113" width="10.42578125" style="464" customWidth="1"/>
    <col min="15114" max="15119" width="9.140625" style="464"/>
    <col min="15120" max="15120" width="20.7109375" style="464" customWidth="1"/>
    <col min="15121" max="15122" width="9.85546875" style="464" customWidth="1"/>
    <col min="15123" max="15360" width="9.140625" style="464"/>
    <col min="15361" max="15361" width="1.7109375" style="464" customWidth="1"/>
    <col min="15362" max="15362" width="1.140625" style="464" customWidth="1"/>
    <col min="15363" max="15363" width="1" style="464" customWidth="1"/>
    <col min="15364" max="15364" width="4" style="464" customWidth="1"/>
    <col min="15365" max="15365" width="26.140625" style="464" customWidth="1"/>
    <col min="15366" max="15366" width="4.42578125" style="464" customWidth="1"/>
    <col min="15367" max="15367" width="31.5703125" style="464" customWidth="1"/>
    <col min="15368" max="15369" width="10.42578125" style="464" customWidth="1"/>
    <col min="15370" max="15375" width="9.140625" style="464"/>
    <col min="15376" max="15376" width="20.7109375" style="464" customWidth="1"/>
    <col min="15377" max="15378" width="9.85546875" style="464" customWidth="1"/>
    <col min="15379" max="15616" width="9.140625" style="464"/>
    <col min="15617" max="15617" width="1.7109375" style="464" customWidth="1"/>
    <col min="15618" max="15618" width="1.140625" style="464" customWidth="1"/>
    <col min="15619" max="15619" width="1" style="464" customWidth="1"/>
    <col min="15620" max="15620" width="4" style="464" customWidth="1"/>
    <col min="15621" max="15621" width="26.140625" style="464" customWidth="1"/>
    <col min="15622" max="15622" width="4.42578125" style="464" customWidth="1"/>
    <col min="15623" max="15623" width="31.5703125" style="464" customWidth="1"/>
    <col min="15624" max="15625" width="10.42578125" style="464" customWidth="1"/>
    <col min="15626" max="15631" width="9.140625" style="464"/>
    <col min="15632" max="15632" width="20.7109375" style="464" customWidth="1"/>
    <col min="15633" max="15634" width="9.85546875" style="464" customWidth="1"/>
    <col min="15635" max="15872" width="9.140625" style="464"/>
    <col min="15873" max="15873" width="1.7109375" style="464" customWidth="1"/>
    <col min="15874" max="15874" width="1.140625" style="464" customWidth="1"/>
    <col min="15875" max="15875" width="1" style="464" customWidth="1"/>
    <col min="15876" max="15876" width="4" style="464" customWidth="1"/>
    <col min="15877" max="15877" width="26.140625" style="464" customWidth="1"/>
    <col min="15878" max="15878" width="4.42578125" style="464" customWidth="1"/>
    <col min="15879" max="15879" width="31.5703125" style="464" customWidth="1"/>
    <col min="15880" max="15881" width="10.42578125" style="464" customWidth="1"/>
    <col min="15882" max="15887" width="9.140625" style="464"/>
    <col min="15888" max="15888" width="20.7109375" style="464" customWidth="1"/>
    <col min="15889" max="15890" width="9.85546875" style="464" customWidth="1"/>
    <col min="15891" max="16128" width="9.140625" style="464"/>
    <col min="16129" max="16129" width="1.7109375" style="464" customWidth="1"/>
    <col min="16130" max="16130" width="1.140625" style="464" customWidth="1"/>
    <col min="16131" max="16131" width="1" style="464" customWidth="1"/>
    <col min="16132" max="16132" width="4" style="464" customWidth="1"/>
    <col min="16133" max="16133" width="26.140625" style="464" customWidth="1"/>
    <col min="16134" max="16134" width="4.42578125" style="464" customWidth="1"/>
    <col min="16135" max="16135" width="31.5703125" style="464" customWidth="1"/>
    <col min="16136" max="16137" width="10.42578125" style="464" customWidth="1"/>
    <col min="16138" max="16143" width="9.140625" style="464"/>
    <col min="16144" max="16144" width="20.7109375" style="464" customWidth="1"/>
    <col min="16145" max="16146" width="9.85546875" style="464" customWidth="1"/>
    <col min="16147" max="16384" width="9.140625" style="464"/>
  </cols>
  <sheetData>
    <row r="1" spans="1:9" ht="12.75" customHeight="1">
      <c r="A1" s="977" t="s">
        <v>723</v>
      </c>
      <c r="B1" s="977"/>
      <c r="C1" s="977"/>
      <c r="D1" s="977"/>
      <c r="E1" s="977"/>
      <c r="F1" s="977"/>
      <c r="G1" s="977"/>
      <c r="H1" s="977"/>
      <c r="I1" s="977"/>
    </row>
    <row r="2" spans="1:9">
      <c r="A2" s="978"/>
      <c r="B2" s="978"/>
      <c r="C2" s="978"/>
      <c r="D2" s="978"/>
      <c r="E2" s="978"/>
      <c r="F2" s="978"/>
      <c r="G2" s="978"/>
      <c r="H2" s="978"/>
      <c r="I2" s="978"/>
    </row>
    <row r="3" spans="1:9" ht="12.75" customHeight="1">
      <c r="A3" s="979" t="s">
        <v>724</v>
      </c>
      <c r="B3" s="979"/>
      <c r="C3" s="979"/>
      <c r="D3" s="979"/>
      <c r="E3" s="979"/>
      <c r="F3" s="979"/>
      <c r="G3" s="979"/>
      <c r="H3" s="555" t="s">
        <v>725</v>
      </c>
      <c r="I3" s="555" t="s">
        <v>725</v>
      </c>
    </row>
    <row r="4" spans="1:9" ht="13.5" thickBot="1">
      <c r="A4" s="980"/>
      <c r="B4" s="980"/>
      <c r="C4" s="980"/>
      <c r="D4" s="980"/>
      <c r="E4" s="980"/>
      <c r="F4" s="980"/>
      <c r="G4" s="980"/>
      <c r="H4" s="556" t="s">
        <v>726</v>
      </c>
      <c r="I4" s="556" t="s">
        <v>727</v>
      </c>
    </row>
    <row r="5" spans="1:9" ht="12" customHeight="1">
      <c r="A5" s="557"/>
      <c r="B5" s="558" t="s">
        <v>728</v>
      </c>
      <c r="C5" s="557"/>
      <c r="D5" s="557"/>
      <c r="E5" s="557"/>
      <c r="F5" s="557"/>
      <c r="G5" s="559"/>
      <c r="H5" s="560">
        <v>111.18219577705217</v>
      </c>
      <c r="I5" s="560">
        <v>101.213133164526</v>
      </c>
    </row>
    <row r="6" spans="1:9" ht="12" customHeight="1">
      <c r="A6" s="561" t="s">
        <v>729</v>
      </c>
      <c r="B6" s="561"/>
      <c r="C6" s="557"/>
      <c r="D6" s="557"/>
      <c r="E6" s="557"/>
      <c r="F6" s="480"/>
      <c r="G6" s="559"/>
      <c r="H6" s="562">
        <v>112.91904964185208</v>
      </c>
      <c r="I6" s="562">
        <v>101.41574429413814</v>
      </c>
    </row>
    <row r="7" spans="1:9" ht="12" customHeight="1">
      <c r="A7" s="561"/>
      <c r="B7" s="557" t="s">
        <v>730</v>
      </c>
      <c r="C7" s="561"/>
      <c r="D7" s="557"/>
      <c r="E7" s="557"/>
      <c r="F7" s="480"/>
      <c r="G7" s="559"/>
      <c r="H7" s="563">
        <v>112.5566912738132</v>
      </c>
      <c r="I7" s="563">
        <v>101.45035158922953</v>
      </c>
    </row>
    <row r="8" spans="1:9" ht="12" customHeight="1">
      <c r="A8" s="561"/>
      <c r="B8" s="561"/>
      <c r="C8" s="557" t="s">
        <v>731</v>
      </c>
      <c r="D8" s="557"/>
      <c r="E8" s="564"/>
      <c r="F8" s="480"/>
      <c r="G8" s="559"/>
      <c r="H8" s="563">
        <v>123.61430249665115</v>
      </c>
      <c r="I8" s="563">
        <v>97.75378580194338</v>
      </c>
    </row>
    <row r="9" spans="1:9" ht="12" customHeight="1">
      <c r="A9" s="561"/>
      <c r="B9" s="561"/>
      <c r="C9" s="557" t="s">
        <v>732</v>
      </c>
      <c r="D9" s="565"/>
      <c r="E9" s="564"/>
      <c r="F9" s="480"/>
      <c r="G9" s="559"/>
      <c r="H9" s="563">
        <v>93.952776081729141</v>
      </c>
      <c r="I9" s="563">
        <v>108.26891125549926</v>
      </c>
    </row>
    <row r="10" spans="1:9" ht="12" customHeight="1">
      <c r="A10" s="561"/>
      <c r="B10" s="561"/>
      <c r="C10" s="566" t="s">
        <v>733</v>
      </c>
      <c r="D10" s="565"/>
      <c r="E10" s="557"/>
      <c r="F10" s="557"/>
      <c r="G10" s="559"/>
      <c r="H10" s="563">
        <v>113.9019334721782</v>
      </c>
      <c r="I10" s="563">
        <v>107.46623065839647</v>
      </c>
    </row>
    <row r="11" spans="1:9" ht="12" customHeight="1">
      <c r="A11" s="561"/>
      <c r="B11" s="561"/>
      <c r="C11" s="566" t="s">
        <v>734</v>
      </c>
      <c r="D11" s="565"/>
      <c r="E11" s="557"/>
      <c r="F11" s="557"/>
      <c r="G11" s="559"/>
      <c r="H11" s="563">
        <v>102.10143907311979</v>
      </c>
      <c r="I11" s="563">
        <v>96.442235798494877</v>
      </c>
    </row>
    <row r="12" spans="1:9" ht="12" customHeight="1">
      <c r="A12" s="567"/>
      <c r="B12" s="567"/>
      <c r="C12" s="566" t="s">
        <v>735</v>
      </c>
      <c r="D12" s="565"/>
      <c r="E12" s="568"/>
      <c r="F12" s="568"/>
      <c r="G12" s="559"/>
      <c r="H12" s="563">
        <v>130.10676469347996</v>
      </c>
      <c r="I12" s="563">
        <v>98.807284434375802</v>
      </c>
    </row>
    <row r="13" spans="1:9" ht="12" customHeight="1">
      <c r="A13" s="567"/>
      <c r="B13" s="567"/>
      <c r="C13" s="566" t="s">
        <v>736</v>
      </c>
      <c r="D13" s="565"/>
      <c r="E13" s="568"/>
      <c r="F13" s="568"/>
      <c r="G13" s="559"/>
      <c r="H13" s="563">
        <v>121.87582129166255</v>
      </c>
      <c r="I13" s="563">
        <v>102.25227253993118</v>
      </c>
    </row>
    <row r="14" spans="1:9" ht="12" customHeight="1">
      <c r="A14" s="561"/>
      <c r="B14" s="561"/>
      <c r="C14" s="565" t="s">
        <v>737</v>
      </c>
      <c r="D14" s="565"/>
      <c r="E14" s="565"/>
      <c r="F14" s="565"/>
      <c r="G14" s="559"/>
      <c r="H14" s="569">
        <v>108.69328422964873</v>
      </c>
      <c r="I14" s="569">
        <v>100.97492580118963</v>
      </c>
    </row>
    <row r="15" spans="1:9" ht="12" customHeight="1">
      <c r="A15" s="561"/>
      <c r="B15" s="561"/>
      <c r="C15" s="557" t="s">
        <v>738</v>
      </c>
      <c r="D15" s="565"/>
      <c r="E15" s="557"/>
      <c r="F15" s="557"/>
      <c r="G15" s="559"/>
      <c r="H15" s="563">
        <v>111.89718470806484</v>
      </c>
      <c r="I15" s="563">
        <v>96.177340469608623</v>
      </c>
    </row>
    <row r="16" spans="1:9" ht="12" customHeight="1">
      <c r="A16" s="561"/>
      <c r="B16" s="557" t="s">
        <v>739</v>
      </c>
      <c r="C16" s="561"/>
      <c r="D16" s="565"/>
      <c r="E16" s="557"/>
      <c r="F16" s="557"/>
      <c r="G16" s="559"/>
      <c r="H16" s="563">
        <v>124.92440250063734</v>
      </c>
      <c r="I16" s="563">
        <v>100.39344018260094</v>
      </c>
    </row>
    <row r="17" spans="1:18" ht="12" customHeight="1">
      <c r="A17" s="570" t="s">
        <v>740</v>
      </c>
      <c r="B17" s="561"/>
      <c r="C17" s="557"/>
      <c r="D17" s="565"/>
      <c r="E17" s="557"/>
      <c r="F17" s="557"/>
      <c r="G17" s="559"/>
      <c r="H17" s="562">
        <v>106.67181578840699</v>
      </c>
      <c r="I17" s="562">
        <v>100.32235667983824</v>
      </c>
    </row>
    <row r="18" spans="1:18" ht="12" customHeight="1">
      <c r="A18" s="561"/>
      <c r="B18" s="557" t="s">
        <v>741</v>
      </c>
      <c r="C18" s="561"/>
      <c r="D18" s="565"/>
      <c r="E18" s="557"/>
      <c r="F18" s="557"/>
      <c r="G18" s="559"/>
      <c r="H18" s="563">
        <v>108.85785879372132</v>
      </c>
      <c r="I18" s="563">
        <v>100.62007186218685</v>
      </c>
    </row>
    <row r="19" spans="1:18" ht="12" customHeight="1">
      <c r="A19" s="561"/>
      <c r="B19" s="557" t="s">
        <v>742</v>
      </c>
      <c r="C19" s="561"/>
      <c r="D19" s="565"/>
      <c r="E19" s="557"/>
      <c r="F19" s="557"/>
      <c r="G19" s="559"/>
      <c r="H19" s="563">
        <v>104.38795505178182</v>
      </c>
      <c r="I19" s="563">
        <v>100</v>
      </c>
    </row>
    <row r="20" spans="1:18" ht="12" customHeight="1">
      <c r="A20" s="561" t="s">
        <v>743</v>
      </c>
      <c r="B20" s="561"/>
      <c r="C20" s="557"/>
      <c r="D20" s="565"/>
      <c r="E20" s="557"/>
      <c r="F20" s="557"/>
      <c r="G20" s="559"/>
      <c r="H20" s="562">
        <v>112.24386546325984</v>
      </c>
      <c r="I20" s="562">
        <v>101.56227465867735</v>
      </c>
    </row>
    <row r="21" spans="1:18" ht="12" customHeight="1">
      <c r="A21" s="561"/>
      <c r="B21" s="557" t="s">
        <v>744</v>
      </c>
      <c r="C21" s="561"/>
      <c r="D21" s="565"/>
      <c r="E21" s="557"/>
      <c r="F21" s="557"/>
      <c r="G21" s="559"/>
      <c r="H21" s="563">
        <v>113.5687258557973</v>
      </c>
      <c r="I21" s="563">
        <v>102.3425869570713</v>
      </c>
    </row>
    <row r="22" spans="1:18" ht="12" customHeight="1">
      <c r="A22" s="561"/>
      <c r="B22" s="561"/>
      <c r="C22" s="566" t="s">
        <v>745</v>
      </c>
      <c r="D22" s="565"/>
      <c r="E22" s="557"/>
      <c r="F22" s="568"/>
      <c r="G22" s="559"/>
      <c r="H22" s="563">
        <v>132.85063146675731</v>
      </c>
      <c r="I22" s="563">
        <v>105.01987503419808</v>
      </c>
    </row>
    <row r="23" spans="1:18" ht="12" customHeight="1">
      <c r="A23" s="561"/>
      <c r="B23" s="561"/>
      <c r="C23" s="566" t="s">
        <v>746</v>
      </c>
      <c r="D23" s="565"/>
      <c r="E23" s="557"/>
      <c r="F23" s="557"/>
      <c r="G23" s="559"/>
      <c r="H23" s="563">
        <v>111.99787691542198</v>
      </c>
      <c r="I23" s="563">
        <v>102.11914508728752</v>
      </c>
    </row>
    <row r="24" spans="1:18" ht="12" customHeight="1">
      <c r="A24" s="561"/>
      <c r="B24" s="561"/>
      <c r="C24" s="557" t="s">
        <v>747</v>
      </c>
      <c r="D24" s="565"/>
      <c r="E24" s="571"/>
      <c r="F24" s="557"/>
      <c r="G24" s="559"/>
      <c r="H24" s="563">
        <v>140.84465471415425</v>
      </c>
      <c r="I24" s="563">
        <v>104.30058981842988</v>
      </c>
    </row>
    <row r="25" spans="1:18" ht="12" customHeight="1">
      <c r="A25" s="567"/>
      <c r="B25" s="557" t="s">
        <v>748</v>
      </c>
      <c r="C25" s="561"/>
      <c r="D25" s="565"/>
      <c r="E25" s="572"/>
      <c r="F25" s="568"/>
      <c r="G25" s="559"/>
      <c r="H25" s="563">
        <v>107.52910406920655</v>
      </c>
      <c r="I25" s="563">
        <v>98.732863119386224</v>
      </c>
    </row>
    <row r="26" spans="1:18" ht="12" customHeight="1">
      <c r="A26" s="561" t="s">
        <v>749</v>
      </c>
      <c r="B26" s="561"/>
      <c r="C26" s="557"/>
      <c r="D26" s="565"/>
      <c r="E26" s="571"/>
      <c r="F26" s="557"/>
      <c r="G26" s="559"/>
      <c r="H26" s="562">
        <v>102.66922230141653</v>
      </c>
      <c r="I26" s="562">
        <v>100.71295379405633</v>
      </c>
    </row>
    <row r="27" spans="1:18" ht="12" customHeight="1">
      <c r="A27" s="561"/>
      <c r="B27" s="566" t="s">
        <v>750</v>
      </c>
      <c r="C27" s="557"/>
      <c r="D27" s="565"/>
      <c r="E27" s="571"/>
      <c r="F27" s="557"/>
      <c r="G27" s="559"/>
      <c r="H27" s="563">
        <v>136.84210526315792</v>
      </c>
      <c r="I27" s="563">
        <v>100</v>
      </c>
    </row>
    <row r="28" spans="1:18" ht="12" customHeight="1">
      <c r="A28" s="561"/>
      <c r="B28" s="566" t="s">
        <v>751</v>
      </c>
      <c r="C28" s="566"/>
      <c r="D28" s="565"/>
      <c r="E28" s="571"/>
      <c r="F28" s="557"/>
      <c r="G28" s="559"/>
      <c r="H28" s="563">
        <v>108.28310644404414</v>
      </c>
      <c r="I28" s="563">
        <v>99.142158795613227</v>
      </c>
    </row>
    <row r="29" spans="1:18" ht="12" customHeight="1">
      <c r="A29" s="567"/>
      <c r="B29" s="566" t="s">
        <v>752</v>
      </c>
      <c r="C29" s="566"/>
      <c r="D29" s="557"/>
      <c r="E29" s="572"/>
      <c r="F29" s="568"/>
      <c r="G29" s="559"/>
      <c r="H29" s="563">
        <v>100</v>
      </c>
      <c r="I29" s="563">
        <v>100</v>
      </c>
    </row>
    <row r="30" spans="1:18" ht="12" customHeight="1">
      <c r="A30" s="573"/>
      <c r="B30" s="574" t="s">
        <v>753</v>
      </c>
      <c r="C30" s="574"/>
      <c r="D30" s="575"/>
      <c r="E30" s="576"/>
      <c r="F30" s="577"/>
      <c r="G30" s="578"/>
      <c r="H30" s="579">
        <v>103.42428299544706</v>
      </c>
      <c r="I30" s="579">
        <v>101.17512421974013</v>
      </c>
    </row>
    <row r="31" spans="1:18" ht="78.75" customHeight="1">
      <c r="A31" s="567"/>
      <c r="B31" s="566"/>
      <c r="C31" s="566"/>
      <c r="D31" s="557"/>
      <c r="E31" s="572"/>
      <c r="F31" s="568"/>
      <c r="G31" s="559"/>
      <c r="H31" s="580"/>
      <c r="I31" s="580"/>
    </row>
    <row r="32" spans="1:18" ht="14.25" customHeight="1">
      <c r="A32" s="567"/>
      <c r="B32" s="566"/>
      <c r="C32" s="566"/>
      <c r="D32" s="557"/>
      <c r="E32" s="572"/>
      <c r="F32" s="568"/>
      <c r="G32" s="559"/>
      <c r="H32" s="580"/>
      <c r="I32" s="580"/>
      <c r="J32" s="979" t="s">
        <v>724</v>
      </c>
      <c r="K32" s="979"/>
      <c r="L32" s="979"/>
      <c r="M32" s="979"/>
      <c r="N32" s="979"/>
      <c r="O32" s="979"/>
      <c r="P32" s="979"/>
      <c r="Q32" s="581" t="s">
        <v>725</v>
      </c>
      <c r="R32" s="581" t="s">
        <v>725</v>
      </c>
    </row>
    <row r="33" spans="1:18" ht="13.5" customHeight="1">
      <c r="A33" s="567"/>
      <c r="B33" s="566"/>
      <c r="C33" s="566"/>
      <c r="D33" s="557"/>
      <c r="E33" s="572"/>
      <c r="F33" s="568"/>
      <c r="G33" s="559"/>
      <c r="H33" s="580"/>
      <c r="I33" s="580"/>
      <c r="J33" s="981"/>
      <c r="K33" s="981"/>
      <c r="L33" s="981"/>
      <c r="M33" s="981"/>
      <c r="N33" s="981"/>
      <c r="O33" s="981"/>
      <c r="P33" s="981"/>
      <c r="Q33" s="582" t="s">
        <v>726</v>
      </c>
      <c r="R33" s="582" t="s">
        <v>727</v>
      </c>
    </row>
    <row r="34" spans="1:18" ht="12.75" customHeight="1">
      <c r="J34" s="561" t="s">
        <v>754</v>
      </c>
      <c r="K34" s="561"/>
      <c r="L34" s="557"/>
      <c r="M34" s="557"/>
      <c r="N34" s="571"/>
      <c r="O34" s="557"/>
      <c r="P34" s="559"/>
      <c r="Q34" s="562">
        <v>117.84217424999535</v>
      </c>
      <c r="R34" s="562">
        <v>102.77560541787958</v>
      </c>
    </row>
    <row r="35" spans="1:18" ht="12.75" customHeight="1">
      <c r="J35" s="561"/>
      <c r="K35" s="565" t="s">
        <v>755</v>
      </c>
      <c r="L35" s="583"/>
      <c r="M35" s="583"/>
      <c r="N35" s="583"/>
      <c r="O35" s="583"/>
      <c r="P35" s="559"/>
      <c r="Q35" s="569">
        <v>120.31850966563975</v>
      </c>
      <c r="R35" s="569">
        <v>105.01264312356489</v>
      </c>
    </row>
    <row r="36" spans="1:18" ht="12.75" customHeight="1">
      <c r="J36" s="584"/>
      <c r="K36" s="585" t="s">
        <v>756</v>
      </c>
      <c r="L36" s="586"/>
      <c r="M36" s="587"/>
      <c r="N36" s="588"/>
      <c r="O36" s="586"/>
      <c r="P36" s="559"/>
      <c r="Q36" s="589">
        <v>114.59667506119654</v>
      </c>
      <c r="R36" s="589">
        <v>102.20706427772623</v>
      </c>
    </row>
    <row r="37" spans="1:18" ht="12.75" customHeight="1">
      <c r="J37" s="561"/>
      <c r="K37" s="590" t="s">
        <v>757</v>
      </c>
      <c r="L37" s="557"/>
      <c r="M37" s="557"/>
      <c r="N37" s="571"/>
      <c r="O37" s="557"/>
      <c r="P37" s="559"/>
      <c r="Q37" s="563">
        <v>107.51594035363507</v>
      </c>
      <c r="R37" s="563">
        <v>101.05721736276408</v>
      </c>
    </row>
    <row r="38" spans="1:18" ht="12.75" customHeight="1">
      <c r="J38" s="561"/>
      <c r="K38" s="590" t="s">
        <v>758</v>
      </c>
      <c r="L38" s="557"/>
      <c r="M38" s="565"/>
      <c r="N38" s="571"/>
      <c r="O38" s="557"/>
      <c r="P38" s="559"/>
      <c r="Q38" s="563">
        <v>119.61109860224251</v>
      </c>
      <c r="R38" s="563">
        <v>95.039099906813973</v>
      </c>
    </row>
    <row r="39" spans="1:18" ht="12.75" customHeight="1">
      <c r="J39" s="561"/>
      <c r="K39" s="565" t="s">
        <v>759</v>
      </c>
      <c r="L39" s="583"/>
      <c r="M39" s="583"/>
      <c r="N39" s="583"/>
      <c r="O39" s="583"/>
      <c r="P39" s="559"/>
      <c r="Q39" s="569">
        <v>112.49907701619766</v>
      </c>
      <c r="R39" s="569">
        <v>100</v>
      </c>
    </row>
    <row r="40" spans="1:18" ht="12.75" customHeight="1">
      <c r="J40" s="561"/>
      <c r="K40" s="565" t="s">
        <v>760</v>
      </c>
      <c r="L40" s="583"/>
      <c r="M40" s="583"/>
      <c r="N40" s="583"/>
      <c r="O40" s="583"/>
      <c r="P40" s="559"/>
      <c r="Q40" s="569">
        <v>117.93179058005052</v>
      </c>
      <c r="R40" s="569">
        <v>100.85702166362394</v>
      </c>
    </row>
    <row r="41" spans="1:18" ht="12.75" customHeight="1">
      <c r="J41" s="561" t="s">
        <v>761</v>
      </c>
      <c r="K41" s="561"/>
      <c r="L41" s="557"/>
      <c r="M41" s="565"/>
      <c r="N41" s="571"/>
      <c r="O41" s="557"/>
      <c r="P41" s="559"/>
      <c r="Q41" s="562">
        <v>118.36672868479083</v>
      </c>
      <c r="R41" s="562">
        <v>101.44860295892755</v>
      </c>
    </row>
    <row r="42" spans="1:18" ht="12.75" customHeight="1">
      <c r="J42" s="561"/>
      <c r="K42" s="557" t="s">
        <v>762</v>
      </c>
      <c r="L42" s="561"/>
      <c r="M42" s="565"/>
      <c r="N42" s="571"/>
      <c r="O42" s="557"/>
      <c r="P42" s="559"/>
      <c r="Q42" s="563">
        <v>118.60413211656562</v>
      </c>
      <c r="R42" s="563">
        <v>101.69769467275445</v>
      </c>
    </row>
    <row r="43" spans="1:18" ht="12.75" customHeight="1">
      <c r="J43" s="561"/>
      <c r="K43" s="557" t="s">
        <v>763</v>
      </c>
      <c r="L43" s="557"/>
      <c r="M43" s="565"/>
      <c r="N43" s="572"/>
      <c r="O43" s="557"/>
      <c r="P43" s="559"/>
      <c r="Q43" s="563">
        <v>122.82911193301604</v>
      </c>
      <c r="R43" s="563">
        <v>122.82911193301604</v>
      </c>
    </row>
    <row r="44" spans="1:18" ht="12.75" customHeight="1">
      <c r="J44" s="561"/>
      <c r="K44" s="557" t="s">
        <v>764</v>
      </c>
      <c r="L44" s="557"/>
      <c r="M44" s="565"/>
      <c r="N44" s="591"/>
      <c r="O44" s="557"/>
      <c r="P44" s="559"/>
      <c r="Q44" s="563">
        <v>117.5392670157068</v>
      </c>
      <c r="R44" s="563">
        <v>100</v>
      </c>
    </row>
    <row r="45" spans="1:18" ht="12.75" customHeight="1">
      <c r="J45" s="561" t="s">
        <v>765</v>
      </c>
      <c r="K45" s="561"/>
      <c r="L45" s="557"/>
      <c r="M45" s="565"/>
      <c r="N45" s="592"/>
      <c r="O45" s="557"/>
      <c r="P45" s="559"/>
      <c r="Q45" s="562">
        <v>105.83087013188592</v>
      </c>
      <c r="R45" s="562">
        <v>100.05883652804661</v>
      </c>
    </row>
    <row r="46" spans="1:18" ht="12.75" customHeight="1">
      <c r="J46" s="561"/>
      <c r="K46" s="557" t="s">
        <v>766</v>
      </c>
      <c r="L46" s="557"/>
      <c r="M46" s="565"/>
      <c r="N46" s="592"/>
      <c r="O46" s="557"/>
      <c r="P46" s="559"/>
      <c r="Q46" s="563">
        <v>119.33161257031017</v>
      </c>
      <c r="R46" s="563">
        <v>100.27660412306223</v>
      </c>
    </row>
    <row r="47" spans="1:18" ht="12.75" customHeight="1">
      <c r="J47" s="561"/>
      <c r="K47" s="557" t="s">
        <v>767</v>
      </c>
      <c r="L47" s="557"/>
      <c r="M47" s="565"/>
      <c r="N47" s="592"/>
      <c r="O47" s="557"/>
      <c r="P47" s="559"/>
      <c r="Q47" s="563">
        <v>101.97260546623814</v>
      </c>
      <c r="R47" s="563">
        <v>100</v>
      </c>
    </row>
    <row r="48" spans="1:18" ht="12.75" customHeight="1">
      <c r="J48" s="561"/>
      <c r="K48" s="557" t="s">
        <v>768</v>
      </c>
      <c r="L48" s="557"/>
      <c r="M48" s="565"/>
      <c r="N48" s="592"/>
      <c r="O48" s="557"/>
      <c r="P48" s="559"/>
      <c r="Q48" s="563">
        <v>119.48286262983714</v>
      </c>
      <c r="R48" s="563">
        <v>100</v>
      </c>
    </row>
    <row r="49" spans="10:18" ht="12.75" customHeight="1">
      <c r="J49" s="561" t="s">
        <v>769</v>
      </c>
      <c r="K49" s="561"/>
      <c r="L49" s="557"/>
      <c r="M49" s="565"/>
      <c r="N49" s="592"/>
      <c r="O49" s="557"/>
      <c r="P49" s="559"/>
      <c r="Q49" s="562">
        <v>99.758289345694422</v>
      </c>
      <c r="R49" s="562">
        <v>100</v>
      </c>
    </row>
    <row r="50" spans="10:18" ht="12.75" customHeight="1">
      <c r="J50" s="561" t="s">
        <v>770</v>
      </c>
      <c r="K50" s="561"/>
      <c r="L50" s="557"/>
      <c r="M50" s="557"/>
      <c r="N50" s="591"/>
      <c r="O50" s="557"/>
      <c r="P50" s="559"/>
      <c r="Q50" s="562">
        <v>104.79250657723188</v>
      </c>
      <c r="R50" s="562">
        <v>100.64798490495114</v>
      </c>
    </row>
    <row r="51" spans="10:18" ht="12.75" customHeight="1">
      <c r="J51" s="561"/>
      <c r="K51" s="565" t="s">
        <v>771</v>
      </c>
      <c r="L51" s="583"/>
      <c r="M51" s="583"/>
      <c r="N51" s="583"/>
      <c r="O51" s="583"/>
      <c r="P51" s="559"/>
      <c r="Q51" s="569">
        <v>105.28271657973349</v>
      </c>
      <c r="R51" s="569">
        <v>99.463277081585943</v>
      </c>
    </row>
    <row r="52" spans="10:18" ht="12.75" customHeight="1">
      <c r="J52" s="561"/>
      <c r="K52" s="557" t="s">
        <v>772</v>
      </c>
      <c r="L52" s="557"/>
      <c r="M52" s="565"/>
      <c r="N52" s="571"/>
      <c r="O52" s="557"/>
      <c r="P52" s="559"/>
      <c r="Q52" s="563">
        <v>111.18618374912637</v>
      </c>
      <c r="R52" s="563">
        <v>105.70655420921669</v>
      </c>
    </row>
    <row r="53" spans="10:18" ht="12.75" customHeight="1">
      <c r="J53" s="561"/>
      <c r="K53" s="557" t="s">
        <v>773</v>
      </c>
      <c r="L53" s="557"/>
      <c r="M53" s="565"/>
      <c r="N53" s="571"/>
      <c r="O53" s="557"/>
      <c r="P53" s="559"/>
      <c r="Q53" s="563">
        <v>103.83306720684924</v>
      </c>
      <c r="R53" s="563">
        <v>100</v>
      </c>
    </row>
    <row r="54" spans="10:18" ht="12.75" customHeight="1">
      <c r="J54" s="561" t="s">
        <v>774</v>
      </c>
      <c r="K54" s="561"/>
      <c r="L54" s="557"/>
      <c r="M54" s="565"/>
      <c r="N54" s="571"/>
      <c r="O54" s="557"/>
      <c r="P54" s="559"/>
      <c r="Q54" s="562">
        <v>111.7009641930278</v>
      </c>
      <c r="R54" s="562">
        <v>100</v>
      </c>
    </row>
    <row r="55" spans="10:18" ht="12.75" customHeight="1">
      <c r="J55" s="561" t="s">
        <v>775</v>
      </c>
      <c r="K55" s="561"/>
      <c r="L55" s="557"/>
      <c r="M55" s="565"/>
      <c r="N55" s="571"/>
      <c r="O55" s="557"/>
      <c r="P55" s="559"/>
      <c r="Q55" s="562">
        <v>112.97062810488927</v>
      </c>
      <c r="R55" s="562">
        <v>101.48520906480488</v>
      </c>
    </row>
    <row r="56" spans="10:18" ht="12.75" customHeight="1">
      <c r="J56" s="561"/>
      <c r="K56" s="557" t="s">
        <v>776</v>
      </c>
      <c r="L56" s="557"/>
      <c r="M56" s="565"/>
      <c r="N56" s="571"/>
      <c r="O56" s="557"/>
      <c r="P56" s="559"/>
      <c r="Q56" s="563">
        <v>111.40086633126778</v>
      </c>
      <c r="R56" s="563">
        <v>101.4461848036534</v>
      </c>
    </row>
    <row r="57" spans="10:18" ht="12.75" customHeight="1">
      <c r="J57" s="561"/>
      <c r="K57" s="557" t="s">
        <v>777</v>
      </c>
      <c r="L57" s="557"/>
      <c r="M57" s="565"/>
      <c r="N57" s="592"/>
      <c r="O57" s="557"/>
      <c r="P57" s="559"/>
      <c r="Q57" s="563">
        <v>114.20454545454545</v>
      </c>
      <c r="R57" s="563">
        <v>101.51515151515152</v>
      </c>
    </row>
    <row r="58" spans="10:18" ht="12.75" customHeight="1">
      <c r="J58" s="561" t="s">
        <v>778</v>
      </c>
      <c r="K58" s="561"/>
      <c r="L58" s="557"/>
      <c r="M58" s="565"/>
      <c r="N58" s="592"/>
      <c r="O58" s="557"/>
      <c r="P58" s="559"/>
      <c r="Q58" s="562">
        <v>115.64344459225337</v>
      </c>
      <c r="R58" s="562">
        <v>101.10501070898094</v>
      </c>
    </row>
    <row r="59" spans="10:18" ht="12.75" customHeight="1">
      <c r="J59" s="561"/>
      <c r="K59" s="557" t="s">
        <v>779</v>
      </c>
      <c r="L59" s="557"/>
      <c r="M59" s="565"/>
      <c r="N59" s="592"/>
      <c r="O59" s="557"/>
      <c r="P59" s="559"/>
      <c r="Q59" s="563">
        <v>114.0473037532572</v>
      </c>
      <c r="R59" s="563">
        <v>100.86042318830928</v>
      </c>
    </row>
    <row r="60" spans="10:18" ht="12.75" customHeight="1">
      <c r="J60" s="561"/>
      <c r="K60" s="557" t="s">
        <v>780</v>
      </c>
      <c r="L60" s="557"/>
      <c r="M60" s="565"/>
      <c r="N60" s="591"/>
      <c r="O60" s="557"/>
      <c r="P60" s="559"/>
      <c r="Q60" s="563">
        <v>137.18141890310528</v>
      </c>
      <c r="R60" s="563">
        <v>103.82487664080908</v>
      </c>
    </row>
    <row r="61" spans="10:18" ht="12.75" customHeight="1">
      <c r="J61" s="593"/>
      <c r="K61" s="575" t="s">
        <v>781</v>
      </c>
      <c r="L61" s="575"/>
      <c r="M61" s="594"/>
      <c r="N61" s="595"/>
      <c r="O61" s="575"/>
      <c r="P61" s="578"/>
      <c r="Q61" s="579">
        <v>100</v>
      </c>
      <c r="R61" s="579">
        <v>100</v>
      </c>
    </row>
  </sheetData>
  <mergeCells count="3">
    <mergeCell ref="A1:I2"/>
    <mergeCell ref="A3:G4"/>
    <mergeCell ref="J32:P33"/>
  </mergeCells>
  <conditionalFormatting sqref="J34:O61 Q34:R61 A6:F33 H6:I33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J4" sqref="J4"/>
    </sheetView>
  </sheetViews>
  <sheetFormatPr defaultRowHeight="15"/>
  <cols>
    <col min="2" max="2" width="28.42578125" customWidth="1"/>
  </cols>
  <sheetData>
    <row r="1" spans="1:8">
      <c r="A1" s="797" t="s">
        <v>782</v>
      </c>
      <c r="B1" s="797"/>
      <c r="C1" s="797"/>
      <c r="D1" s="797"/>
      <c r="E1" s="797"/>
      <c r="F1" s="797"/>
      <c r="G1" s="96"/>
      <c r="H1" s="96"/>
    </row>
    <row r="2" spans="1:8">
      <c r="A2" s="596"/>
      <c r="B2" s="326"/>
      <c r="C2" s="96"/>
      <c r="D2" s="96"/>
      <c r="E2" s="96"/>
      <c r="F2" s="96"/>
      <c r="G2" s="96"/>
      <c r="H2" s="96"/>
    </row>
    <row r="3" spans="1:8" ht="21">
      <c r="A3" s="597" t="s">
        <v>1</v>
      </c>
      <c r="B3" s="598" t="s">
        <v>783</v>
      </c>
      <c r="C3" s="599" t="s">
        <v>784</v>
      </c>
      <c r="D3" s="599" t="s">
        <v>785</v>
      </c>
      <c r="E3" s="599" t="s">
        <v>786</v>
      </c>
      <c r="F3" s="599" t="s">
        <v>787</v>
      </c>
      <c r="G3" s="96"/>
      <c r="H3" s="96"/>
    </row>
    <row r="4" spans="1:8">
      <c r="A4" s="600">
        <v>1</v>
      </c>
      <c r="B4" s="601" t="s">
        <v>788</v>
      </c>
      <c r="C4" s="602">
        <v>1316.6666666666667</v>
      </c>
      <c r="D4" s="603">
        <v>1266.6666666666667</v>
      </c>
      <c r="E4" s="604">
        <v>1350</v>
      </c>
      <c r="F4" s="605">
        <v>1183.3333333333333</v>
      </c>
      <c r="G4" s="96"/>
      <c r="H4" s="96"/>
    </row>
    <row r="5" spans="1:8" ht="21">
      <c r="A5" s="600">
        <v>2</v>
      </c>
      <c r="B5" s="601" t="s">
        <v>789</v>
      </c>
      <c r="C5" s="602">
        <v>1100</v>
      </c>
      <c r="D5" s="603">
        <v>1116.6666666666667</v>
      </c>
      <c r="E5" s="604">
        <v>1100</v>
      </c>
      <c r="F5" s="605">
        <v>983.33333333333337</v>
      </c>
      <c r="G5" s="96"/>
      <c r="H5" s="96"/>
    </row>
    <row r="6" spans="1:8" ht="21">
      <c r="A6" s="600">
        <v>3</v>
      </c>
      <c r="B6" s="601" t="s">
        <v>790</v>
      </c>
      <c r="C6" s="602">
        <v>866.66666666666663</v>
      </c>
      <c r="D6" s="603">
        <v>850</v>
      </c>
      <c r="E6" s="604">
        <v>875</v>
      </c>
      <c r="F6" s="605">
        <v>850</v>
      </c>
      <c r="G6" s="96"/>
      <c r="H6" s="96"/>
    </row>
    <row r="7" spans="1:8" ht="21">
      <c r="A7" s="600">
        <v>4</v>
      </c>
      <c r="B7" s="601" t="s">
        <v>791</v>
      </c>
      <c r="C7" s="602">
        <v>750</v>
      </c>
      <c r="D7" s="603">
        <v>833.33333333333337</v>
      </c>
      <c r="E7" s="604">
        <v>833.3</v>
      </c>
      <c r="F7" s="605">
        <v>766.66666666666663</v>
      </c>
      <c r="G7" s="96"/>
      <c r="H7" s="96"/>
    </row>
    <row r="8" spans="1:8" ht="21">
      <c r="A8" s="600">
        <v>5</v>
      </c>
      <c r="B8" s="601" t="s">
        <v>792</v>
      </c>
      <c r="C8" s="602">
        <v>966.66666666666663</v>
      </c>
      <c r="D8" s="603">
        <v>1100</v>
      </c>
      <c r="E8" s="604">
        <v>966.7</v>
      </c>
      <c r="F8" s="605">
        <v>700</v>
      </c>
      <c r="G8" s="96"/>
      <c r="H8" s="96"/>
    </row>
    <row r="9" spans="1:8" ht="21">
      <c r="A9" s="600">
        <v>6</v>
      </c>
      <c r="B9" s="601" t="s">
        <v>793</v>
      </c>
      <c r="C9" s="602">
        <v>1433.3333333333333</v>
      </c>
      <c r="D9" s="603">
        <v>1000</v>
      </c>
      <c r="E9" s="604">
        <v>2150</v>
      </c>
      <c r="F9" s="605">
        <v>1900</v>
      </c>
      <c r="G9" s="96"/>
      <c r="H9" s="96"/>
    </row>
    <row r="10" spans="1:8" ht="21">
      <c r="A10" s="600">
        <v>7</v>
      </c>
      <c r="B10" s="601" t="s">
        <v>794</v>
      </c>
      <c r="C10" s="602">
        <v>976.66666666666663</v>
      </c>
      <c r="D10" s="603">
        <v>1133.3333333333333</v>
      </c>
      <c r="E10" s="604">
        <v>1050</v>
      </c>
      <c r="F10" s="605">
        <v>1000</v>
      </c>
      <c r="G10" s="96"/>
      <c r="H10" s="96"/>
    </row>
    <row r="11" spans="1:8">
      <c r="A11" s="600">
        <v>8</v>
      </c>
      <c r="B11" s="601" t="s">
        <v>795</v>
      </c>
      <c r="C11" s="602">
        <v>2133.3333333333335</v>
      </c>
      <c r="D11" s="603">
        <v>2266.6666666666665</v>
      </c>
      <c r="E11" s="604">
        <v>2500</v>
      </c>
      <c r="F11" s="605">
        <v>2133.3333333333335</v>
      </c>
      <c r="G11" s="96"/>
      <c r="H11" s="96"/>
    </row>
    <row r="12" spans="1:8">
      <c r="A12" s="600">
        <v>9</v>
      </c>
      <c r="B12" s="601" t="s">
        <v>796</v>
      </c>
      <c r="C12" s="602">
        <v>1733.3333333333333</v>
      </c>
      <c r="D12" s="603">
        <v>1900</v>
      </c>
      <c r="E12" s="604">
        <v>1860</v>
      </c>
      <c r="F12" s="605">
        <v>1666.6666666666667</v>
      </c>
      <c r="G12" s="96"/>
      <c r="H12" s="96"/>
    </row>
    <row r="13" spans="1:8">
      <c r="A13" s="600">
        <v>10</v>
      </c>
      <c r="B13" s="606" t="s">
        <v>9</v>
      </c>
      <c r="C13" s="485">
        <v>6166.666666666667</v>
      </c>
      <c r="D13" s="603">
        <v>5500</v>
      </c>
      <c r="E13" s="604">
        <v>5833.3</v>
      </c>
      <c r="F13" s="605">
        <v>5500</v>
      </c>
      <c r="G13" s="96"/>
      <c r="H13" s="96"/>
    </row>
    <row r="14" spans="1:8">
      <c r="A14" s="600">
        <v>11</v>
      </c>
      <c r="B14" s="606" t="s">
        <v>797</v>
      </c>
      <c r="C14" s="602">
        <v>5133.333333333333</v>
      </c>
      <c r="D14" s="603">
        <v>5500</v>
      </c>
      <c r="E14" s="604">
        <v>5666.7</v>
      </c>
      <c r="F14" s="605">
        <v>5500</v>
      </c>
      <c r="G14" s="96"/>
      <c r="H14" s="96"/>
    </row>
    <row r="15" spans="1:8">
      <c r="A15" s="600">
        <v>12</v>
      </c>
      <c r="B15" s="606" t="s">
        <v>798</v>
      </c>
      <c r="C15" s="602">
        <v>5166.666666666667</v>
      </c>
      <c r="D15" s="603">
        <v>5000</v>
      </c>
      <c r="E15" s="604">
        <v>5000</v>
      </c>
      <c r="F15" s="605">
        <v>4500</v>
      </c>
      <c r="G15" s="96"/>
      <c r="H15" s="96"/>
    </row>
    <row r="16" spans="1:8">
      <c r="A16" s="600">
        <v>13</v>
      </c>
      <c r="B16" s="606" t="s">
        <v>799</v>
      </c>
      <c r="C16" s="602">
        <v>1000</v>
      </c>
      <c r="D16" s="603">
        <v>2750</v>
      </c>
      <c r="E16" s="604">
        <v>2250</v>
      </c>
      <c r="F16" s="605">
        <v>2000</v>
      </c>
      <c r="G16" s="96"/>
      <c r="H16" s="96"/>
    </row>
    <row r="17" spans="1:8">
      <c r="A17" s="600">
        <v>14</v>
      </c>
      <c r="B17" s="606" t="s">
        <v>800</v>
      </c>
      <c r="C17" s="602">
        <v>8300</v>
      </c>
      <c r="D17" s="603">
        <v>8266.6666666666661</v>
      </c>
      <c r="E17" s="604">
        <v>8400</v>
      </c>
      <c r="F17" s="605">
        <v>6500</v>
      </c>
      <c r="G17" s="96"/>
      <c r="H17" s="96"/>
    </row>
    <row r="18" spans="1:8">
      <c r="A18" s="600">
        <v>15</v>
      </c>
      <c r="B18" s="606" t="s">
        <v>801</v>
      </c>
      <c r="C18" s="602">
        <v>2066.6666666666702</v>
      </c>
      <c r="D18" s="603">
        <v>1500</v>
      </c>
      <c r="E18" s="604">
        <v>2500</v>
      </c>
      <c r="F18" s="605">
        <v>2500</v>
      </c>
      <c r="G18" s="96"/>
      <c r="H18" s="96"/>
    </row>
    <row r="19" spans="1:8">
      <c r="A19" s="600">
        <v>16</v>
      </c>
      <c r="B19" s="606" t="s">
        <v>802</v>
      </c>
      <c r="C19" s="485">
        <v>2333.3333333333335</v>
      </c>
      <c r="D19" s="603">
        <v>2500</v>
      </c>
      <c r="E19" s="604">
        <v>2466.6999999999998</v>
      </c>
      <c r="F19" s="605">
        <v>2366.6666666666665</v>
      </c>
      <c r="G19" s="96"/>
      <c r="H19" s="96"/>
    </row>
    <row r="20" spans="1:8">
      <c r="A20" s="600">
        <v>17</v>
      </c>
      <c r="B20" s="606" t="s">
        <v>803</v>
      </c>
      <c r="C20" s="602">
        <v>15000</v>
      </c>
      <c r="D20" s="603">
        <v>13000</v>
      </c>
      <c r="E20" s="604">
        <v>15000</v>
      </c>
      <c r="F20" s="605">
        <v>12000</v>
      </c>
      <c r="G20" s="96"/>
      <c r="H20" s="96"/>
    </row>
    <row r="21" spans="1:8">
      <c r="A21" s="600">
        <v>18</v>
      </c>
      <c r="B21" s="607" t="s">
        <v>804</v>
      </c>
      <c r="C21" s="602">
        <v>350</v>
      </c>
      <c r="D21" s="603">
        <v>370</v>
      </c>
      <c r="E21" s="604">
        <v>350</v>
      </c>
      <c r="F21" s="605">
        <v>383.33333333333331</v>
      </c>
      <c r="G21" s="96"/>
      <c r="H21" s="96"/>
    </row>
    <row r="22" spans="1:8">
      <c r="A22" s="600">
        <v>19</v>
      </c>
      <c r="B22" s="606" t="s">
        <v>805</v>
      </c>
      <c r="C22" s="602">
        <v>3500</v>
      </c>
      <c r="D22" s="603">
        <v>3333.3333333333335</v>
      </c>
      <c r="E22" s="604">
        <v>3500</v>
      </c>
      <c r="F22" s="605">
        <v>3400</v>
      </c>
      <c r="G22" s="96"/>
      <c r="H22" s="96"/>
    </row>
    <row r="23" spans="1:8">
      <c r="A23" s="600">
        <v>20</v>
      </c>
      <c r="B23" s="606" t="s">
        <v>806</v>
      </c>
      <c r="C23" s="602">
        <v>0</v>
      </c>
      <c r="D23" s="603">
        <v>800</v>
      </c>
      <c r="E23" s="604">
        <v>0</v>
      </c>
      <c r="F23" s="605">
        <v>1000</v>
      </c>
      <c r="G23" s="96"/>
      <c r="H23" s="96"/>
    </row>
    <row r="24" spans="1:8">
      <c r="A24" s="600">
        <v>21</v>
      </c>
      <c r="B24" s="606" t="s">
        <v>807</v>
      </c>
      <c r="C24" s="485">
        <v>5933.333333333333</v>
      </c>
      <c r="D24" s="603">
        <v>12000</v>
      </c>
      <c r="E24" s="604">
        <v>0</v>
      </c>
      <c r="F24" s="605">
        <v>12000</v>
      </c>
      <c r="G24" s="96"/>
      <c r="H24" s="96"/>
    </row>
    <row r="25" spans="1:8">
      <c r="A25" s="600">
        <v>22</v>
      </c>
      <c r="B25" s="606" t="s">
        <v>808</v>
      </c>
      <c r="C25" s="602">
        <v>3116.6666666666665</v>
      </c>
      <c r="D25" s="603">
        <v>3350</v>
      </c>
      <c r="E25" s="604">
        <v>4800</v>
      </c>
      <c r="F25" s="605">
        <v>3250</v>
      </c>
      <c r="G25" s="96"/>
      <c r="H25" s="96"/>
    </row>
    <row r="26" spans="1:8">
      <c r="A26" s="600">
        <v>23</v>
      </c>
      <c r="B26" s="606" t="s">
        <v>809</v>
      </c>
      <c r="C26" s="602">
        <v>1166.6666666666667</v>
      </c>
      <c r="D26" s="603">
        <v>1100</v>
      </c>
      <c r="E26" s="604">
        <v>1266.7</v>
      </c>
      <c r="F26" s="605">
        <v>1033.3333333333333</v>
      </c>
      <c r="G26" s="96"/>
      <c r="H26" s="96"/>
    </row>
    <row r="27" spans="1:8">
      <c r="A27" s="600">
        <v>24</v>
      </c>
      <c r="B27" s="606" t="s">
        <v>810</v>
      </c>
      <c r="C27" s="602">
        <v>950</v>
      </c>
      <c r="D27" s="603">
        <v>1150</v>
      </c>
      <c r="E27" s="604">
        <v>1366.7</v>
      </c>
      <c r="F27" s="605">
        <v>966.66666666666663</v>
      </c>
      <c r="G27" s="96"/>
      <c r="H27" s="96"/>
    </row>
    <row r="28" spans="1:8">
      <c r="A28" s="600">
        <v>25</v>
      </c>
      <c r="B28" s="606" t="s">
        <v>811</v>
      </c>
      <c r="C28" s="602">
        <v>1000</v>
      </c>
      <c r="D28" s="603">
        <v>1250</v>
      </c>
      <c r="E28" s="604">
        <v>1066.7</v>
      </c>
      <c r="F28" s="605">
        <v>1166.6666666666667</v>
      </c>
      <c r="G28" s="96"/>
      <c r="H28" s="96"/>
    </row>
    <row r="29" spans="1:8">
      <c r="A29" s="600">
        <v>26</v>
      </c>
      <c r="B29" s="606" t="s">
        <v>812</v>
      </c>
      <c r="C29" s="485">
        <v>1026.6666666666667</v>
      </c>
      <c r="D29" s="603">
        <v>1400</v>
      </c>
      <c r="E29" s="604">
        <v>1300</v>
      </c>
      <c r="F29" s="605">
        <v>1400</v>
      </c>
      <c r="G29" s="96"/>
      <c r="H29" s="96"/>
    </row>
    <row r="30" spans="1:8">
      <c r="A30" s="600">
        <v>27</v>
      </c>
      <c r="B30" s="606" t="s">
        <v>813</v>
      </c>
      <c r="C30" s="602">
        <v>1633.3333333333333</v>
      </c>
      <c r="D30" s="603">
        <v>1700</v>
      </c>
      <c r="E30" s="604">
        <v>1933.3</v>
      </c>
      <c r="F30" s="605">
        <v>1533.3333333333333</v>
      </c>
      <c r="G30" s="96"/>
      <c r="H30" s="96"/>
    </row>
    <row r="31" spans="1:8">
      <c r="A31" s="600">
        <v>28</v>
      </c>
      <c r="B31" s="606" t="s">
        <v>814</v>
      </c>
      <c r="C31" s="602">
        <v>4633.333333333333</v>
      </c>
      <c r="D31" s="603">
        <v>5250</v>
      </c>
      <c r="E31" s="604">
        <v>5500</v>
      </c>
      <c r="F31" s="605">
        <v>5000</v>
      </c>
      <c r="G31" s="96"/>
      <c r="H31" s="96"/>
    </row>
    <row r="32" spans="1:8">
      <c r="A32" s="600">
        <v>29</v>
      </c>
      <c r="B32" s="606" t="s">
        <v>815</v>
      </c>
      <c r="C32" s="602">
        <v>9700</v>
      </c>
      <c r="D32" s="603">
        <v>10000</v>
      </c>
      <c r="E32" s="604">
        <v>9300</v>
      </c>
      <c r="F32" s="605">
        <v>9833.3333333333339</v>
      </c>
      <c r="G32" s="96"/>
      <c r="H32" s="96"/>
    </row>
    <row r="33" spans="1:8">
      <c r="A33" s="600">
        <v>30</v>
      </c>
      <c r="B33" s="606" t="s">
        <v>816</v>
      </c>
      <c r="C33" s="602">
        <v>1766.6666666666667</v>
      </c>
      <c r="D33" s="603">
        <v>1800</v>
      </c>
      <c r="E33" s="604">
        <v>1716.7</v>
      </c>
      <c r="F33" s="605">
        <v>1700</v>
      </c>
      <c r="G33" s="96"/>
      <c r="H33" s="96"/>
    </row>
    <row r="34" spans="1:8">
      <c r="A34" s="600">
        <v>31</v>
      </c>
      <c r="B34" s="606" t="s">
        <v>817</v>
      </c>
      <c r="C34" s="602">
        <v>710</v>
      </c>
      <c r="D34" s="603">
        <v>750</v>
      </c>
      <c r="E34" s="604">
        <v>600</v>
      </c>
      <c r="F34" s="605">
        <v>500</v>
      </c>
      <c r="G34" s="96"/>
      <c r="H34" s="96"/>
    </row>
    <row r="35" spans="1:8">
      <c r="A35" s="600">
        <v>32</v>
      </c>
      <c r="B35" s="607" t="s">
        <v>818</v>
      </c>
      <c r="C35" s="602">
        <v>4000</v>
      </c>
      <c r="D35" s="603">
        <v>4250</v>
      </c>
      <c r="E35" s="604">
        <v>4000</v>
      </c>
      <c r="F35" s="605">
        <v>4033.3333333333335</v>
      </c>
      <c r="G35" s="96"/>
      <c r="H35" s="96"/>
    </row>
    <row r="36" spans="1:8">
      <c r="A36" s="600">
        <v>33</v>
      </c>
      <c r="B36" s="606" t="s">
        <v>819</v>
      </c>
      <c r="C36" s="602">
        <v>1666.6666666666667</v>
      </c>
      <c r="D36" s="603">
        <v>1800</v>
      </c>
      <c r="E36" s="604">
        <v>1833.3</v>
      </c>
      <c r="F36" s="605">
        <v>1816.6666666666667</v>
      </c>
      <c r="G36" s="96"/>
      <c r="H36" s="96"/>
    </row>
    <row r="37" spans="1:8">
      <c r="A37" s="600">
        <v>34</v>
      </c>
      <c r="B37" s="606" t="s">
        <v>820</v>
      </c>
      <c r="C37" s="485">
        <v>5733.333333333333</v>
      </c>
      <c r="D37" s="603">
        <v>5500</v>
      </c>
      <c r="E37" s="604">
        <v>0</v>
      </c>
      <c r="F37" s="605">
        <v>5500</v>
      </c>
      <c r="G37" s="96"/>
      <c r="H37" s="96"/>
    </row>
    <row r="38" spans="1:8">
      <c r="A38" s="600">
        <v>35</v>
      </c>
      <c r="B38" s="606" t="s">
        <v>821</v>
      </c>
      <c r="C38" s="602">
        <v>1266.6666666666667</v>
      </c>
      <c r="D38" s="603">
        <v>1300</v>
      </c>
      <c r="E38" s="604">
        <v>1250</v>
      </c>
      <c r="F38" s="605">
        <v>1200</v>
      </c>
      <c r="G38" s="96"/>
      <c r="H38" s="96"/>
    </row>
    <row r="39" spans="1:8">
      <c r="A39" s="600">
        <v>36</v>
      </c>
      <c r="B39" s="606" t="s">
        <v>822</v>
      </c>
      <c r="C39" s="602">
        <v>7133.333333333333</v>
      </c>
      <c r="D39" s="603">
        <v>7933.333333333333</v>
      </c>
      <c r="E39" s="604">
        <v>7466.7</v>
      </c>
      <c r="F39" s="605">
        <v>7675</v>
      </c>
      <c r="G39" s="96"/>
      <c r="H39" s="96"/>
    </row>
    <row r="40" spans="1:8">
      <c r="A40" s="600">
        <v>37</v>
      </c>
      <c r="B40" s="606" t="s">
        <v>823</v>
      </c>
      <c r="C40" s="485">
        <v>1200</v>
      </c>
      <c r="D40" s="603">
        <v>1383.3333333333333</v>
      </c>
      <c r="E40" s="604">
        <v>1400</v>
      </c>
      <c r="F40" s="605">
        <v>1490</v>
      </c>
      <c r="G40" s="96"/>
      <c r="H40" s="96"/>
    </row>
    <row r="41" spans="1:8">
      <c r="A41" s="600">
        <v>38</v>
      </c>
      <c r="B41" s="607" t="s">
        <v>824</v>
      </c>
      <c r="C41" s="485">
        <v>2233.3333333333335</v>
      </c>
      <c r="D41" s="603">
        <v>2300</v>
      </c>
      <c r="E41" s="604">
        <v>2500</v>
      </c>
      <c r="F41" s="605">
        <v>2400</v>
      </c>
      <c r="G41" s="96"/>
      <c r="H41" s="96"/>
    </row>
    <row r="42" spans="1:8">
      <c r="A42" s="600">
        <v>39</v>
      </c>
      <c r="B42" s="606" t="s">
        <v>825</v>
      </c>
      <c r="C42" s="602">
        <v>1800</v>
      </c>
      <c r="D42" s="603">
        <v>1600</v>
      </c>
      <c r="E42" s="604">
        <v>1800</v>
      </c>
      <c r="F42" s="605">
        <v>1800</v>
      </c>
      <c r="G42" s="96"/>
      <c r="H42" s="96"/>
    </row>
    <row r="43" spans="1:8">
      <c r="A43" s="600">
        <v>40</v>
      </c>
      <c r="B43" s="608" t="s">
        <v>826</v>
      </c>
      <c r="C43" s="609">
        <v>1570</v>
      </c>
      <c r="D43" s="603">
        <v>1570</v>
      </c>
      <c r="E43" s="604">
        <v>1650</v>
      </c>
      <c r="F43" s="605">
        <v>1552.5</v>
      </c>
      <c r="G43" s="96"/>
      <c r="H43" s="96"/>
    </row>
    <row r="44" spans="1:8">
      <c r="A44" s="600">
        <v>41</v>
      </c>
      <c r="B44" s="608" t="s">
        <v>827</v>
      </c>
      <c r="C44" s="609">
        <v>1810</v>
      </c>
      <c r="D44" s="603">
        <v>1690</v>
      </c>
      <c r="E44" s="604">
        <v>1890</v>
      </c>
      <c r="F44" s="605">
        <v>1812.5</v>
      </c>
      <c r="G44" s="96"/>
      <c r="H44" s="96"/>
    </row>
    <row r="45" spans="1:8">
      <c r="A45" s="600">
        <v>42</v>
      </c>
      <c r="B45" s="608" t="s">
        <v>828</v>
      </c>
      <c r="C45" s="609">
        <v>1890</v>
      </c>
      <c r="D45" s="603">
        <v>1790</v>
      </c>
      <c r="E45" s="426">
        <v>1910</v>
      </c>
      <c r="F45" s="605">
        <v>1910</v>
      </c>
      <c r="G45" s="96"/>
      <c r="H45" s="96"/>
    </row>
  </sheetData>
  <mergeCells count="1">
    <mergeCell ref="A1:F1"/>
  </mergeCells>
  <conditionalFormatting sqref="C43:C45 E23:E42 D43 E14:E21 E2:E12 B2:B42 F4:F42 C2:D3 A1:A45">
    <cfRule type="cellIs" dxfId="1" priority="2" stopIfTrue="1" operator="lessThan">
      <formula>0.001</formula>
    </cfRule>
  </conditionalFormatting>
  <conditionalFormatting sqref="C4:C42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J7" sqref="J7"/>
    </sheetView>
  </sheetViews>
  <sheetFormatPr defaultRowHeight="10.5"/>
  <cols>
    <col min="1" max="1" width="24.5703125" style="87" customWidth="1"/>
    <col min="2" max="2" width="4.7109375" style="34" customWidth="1"/>
    <col min="3" max="3" width="8.85546875" style="34" customWidth="1"/>
    <col min="4" max="4" width="9.5703125" style="34" customWidth="1"/>
    <col min="5" max="5" width="8.85546875" style="34" customWidth="1"/>
    <col min="6" max="6" width="5.85546875" style="34" customWidth="1"/>
    <col min="7" max="7" width="5.5703125" style="34" customWidth="1"/>
    <col min="8" max="8" width="8.85546875" style="32" customWidth="1"/>
    <col min="9" max="256" width="9.140625" style="32"/>
    <col min="257" max="257" width="24.5703125" style="32" customWidth="1"/>
    <col min="258" max="258" width="4.7109375" style="32" customWidth="1"/>
    <col min="259" max="259" width="8.85546875" style="32" customWidth="1"/>
    <col min="260" max="260" width="9.5703125" style="32" customWidth="1"/>
    <col min="261" max="261" width="8.85546875" style="32" customWidth="1"/>
    <col min="262" max="262" width="5.85546875" style="32" customWidth="1"/>
    <col min="263" max="263" width="5.5703125" style="32" customWidth="1"/>
    <col min="264" max="264" width="8.85546875" style="32" customWidth="1"/>
    <col min="265" max="512" width="9.140625" style="32"/>
    <col min="513" max="513" width="24.5703125" style="32" customWidth="1"/>
    <col min="514" max="514" width="4.7109375" style="32" customWidth="1"/>
    <col min="515" max="515" width="8.85546875" style="32" customWidth="1"/>
    <col min="516" max="516" width="9.5703125" style="32" customWidth="1"/>
    <col min="517" max="517" width="8.85546875" style="32" customWidth="1"/>
    <col min="518" max="518" width="5.85546875" style="32" customWidth="1"/>
    <col min="519" max="519" width="5.5703125" style="32" customWidth="1"/>
    <col min="520" max="520" width="8.85546875" style="32" customWidth="1"/>
    <col min="521" max="768" width="9.140625" style="32"/>
    <col min="769" max="769" width="24.5703125" style="32" customWidth="1"/>
    <col min="770" max="770" width="4.7109375" style="32" customWidth="1"/>
    <col min="771" max="771" width="8.85546875" style="32" customWidth="1"/>
    <col min="772" max="772" width="9.5703125" style="32" customWidth="1"/>
    <col min="773" max="773" width="8.85546875" style="32" customWidth="1"/>
    <col min="774" max="774" width="5.85546875" style="32" customWidth="1"/>
    <col min="775" max="775" width="5.5703125" style="32" customWidth="1"/>
    <col min="776" max="776" width="8.85546875" style="32" customWidth="1"/>
    <col min="777" max="1024" width="9.140625" style="32"/>
    <col min="1025" max="1025" width="24.5703125" style="32" customWidth="1"/>
    <col min="1026" max="1026" width="4.7109375" style="32" customWidth="1"/>
    <col min="1027" max="1027" width="8.85546875" style="32" customWidth="1"/>
    <col min="1028" max="1028" width="9.5703125" style="32" customWidth="1"/>
    <col min="1029" max="1029" width="8.85546875" style="32" customWidth="1"/>
    <col min="1030" max="1030" width="5.85546875" style="32" customWidth="1"/>
    <col min="1031" max="1031" width="5.5703125" style="32" customWidth="1"/>
    <col min="1032" max="1032" width="8.85546875" style="32" customWidth="1"/>
    <col min="1033" max="1280" width="9.140625" style="32"/>
    <col min="1281" max="1281" width="24.5703125" style="32" customWidth="1"/>
    <col min="1282" max="1282" width="4.7109375" style="32" customWidth="1"/>
    <col min="1283" max="1283" width="8.85546875" style="32" customWidth="1"/>
    <col min="1284" max="1284" width="9.5703125" style="32" customWidth="1"/>
    <col min="1285" max="1285" width="8.85546875" style="32" customWidth="1"/>
    <col min="1286" max="1286" width="5.85546875" style="32" customWidth="1"/>
    <col min="1287" max="1287" width="5.5703125" style="32" customWidth="1"/>
    <col min="1288" max="1288" width="8.85546875" style="32" customWidth="1"/>
    <col min="1289" max="1536" width="9.140625" style="32"/>
    <col min="1537" max="1537" width="24.5703125" style="32" customWidth="1"/>
    <col min="1538" max="1538" width="4.7109375" style="32" customWidth="1"/>
    <col min="1539" max="1539" width="8.85546875" style="32" customWidth="1"/>
    <col min="1540" max="1540" width="9.5703125" style="32" customWidth="1"/>
    <col min="1541" max="1541" width="8.85546875" style="32" customWidth="1"/>
    <col min="1542" max="1542" width="5.85546875" style="32" customWidth="1"/>
    <col min="1543" max="1543" width="5.5703125" style="32" customWidth="1"/>
    <col min="1544" max="1544" width="8.85546875" style="32" customWidth="1"/>
    <col min="1545" max="1792" width="9.140625" style="32"/>
    <col min="1793" max="1793" width="24.5703125" style="32" customWidth="1"/>
    <col min="1794" max="1794" width="4.7109375" style="32" customWidth="1"/>
    <col min="1795" max="1795" width="8.85546875" style="32" customWidth="1"/>
    <col min="1796" max="1796" width="9.5703125" style="32" customWidth="1"/>
    <col min="1797" max="1797" width="8.85546875" style="32" customWidth="1"/>
    <col min="1798" max="1798" width="5.85546875" style="32" customWidth="1"/>
    <col min="1799" max="1799" width="5.5703125" style="32" customWidth="1"/>
    <col min="1800" max="1800" width="8.85546875" style="32" customWidth="1"/>
    <col min="1801" max="2048" width="9.140625" style="32"/>
    <col min="2049" max="2049" width="24.5703125" style="32" customWidth="1"/>
    <col min="2050" max="2050" width="4.7109375" style="32" customWidth="1"/>
    <col min="2051" max="2051" width="8.85546875" style="32" customWidth="1"/>
    <col min="2052" max="2052" width="9.5703125" style="32" customWidth="1"/>
    <col min="2053" max="2053" width="8.85546875" style="32" customWidth="1"/>
    <col min="2054" max="2054" width="5.85546875" style="32" customWidth="1"/>
    <col min="2055" max="2055" width="5.5703125" style="32" customWidth="1"/>
    <col min="2056" max="2056" width="8.85546875" style="32" customWidth="1"/>
    <col min="2057" max="2304" width="9.140625" style="32"/>
    <col min="2305" max="2305" width="24.5703125" style="32" customWidth="1"/>
    <col min="2306" max="2306" width="4.7109375" style="32" customWidth="1"/>
    <col min="2307" max="2307" width="8.85546875" style="32" customWidth="1"/>
    <col min="2308" max="2308" width="9.5703125" style="32" customWidth="1"/>
    <col min="2309" max="2309" width="8.85546875" style="32" customWidth="1"/>
    <col min="2310" max="2310" width="5.85546875" style="32" customWidth="1"/>
    <col min="2311" max="2311" width="5.5703125" style="32" customWidth="1"/>
    <col min="2312" max="2312" width="8.85546875" style="32" customWidth="1"/>
    <col min="2313" max="2560" width="9.140625" style="32"/>
    <col min="2561" max="2561" width="24.5703125" style="32" customWidth="1"/>
    <col min="2562" max="2562" width="4.7109375" style="32" customWidth="1"/>
    <col min="2563" max="2563" width="8.85546875" style="32" customWidth="1"/>
    <col min="2564" max="2564" width="9.5703125" style="32" customWidth="1"/>
    <col min="2565" max="2565" width="8.85546875" style="32" customWidth="1"/>
    <col min="2566" max="2566" width="5.85546875" style="32" customWidth="1"/>
    <col min="2567" max="2567" width="5.5703125" style="32" customWidth="1"/>
    <col min="2568" max="2568" width="8.85546875" style="32" customWidth="1"/>
    <col min="2569" max="2816" width="9.140625" style="32"/>
    <col min="2817" max="2817" width="24.5703125" style="32" customWidth="1"/>
    <col min="2818" max="2818" width="4.7109375" style="32" customWidth="1"/>
    <col min="2819" max="2819" width="8.85546875" style="32" customWidth="1"/>
    <col min="2820" max="2820" width="9.5703125" style="32" customWidth="1"/>
    <col min="2821" max="2821" width="8.85546875" style="32" customWidth="1"/>
    <col min="2822" max="2822" width="5.85546875" style="32" customWidth="1"/>
    <col min="2823" max="2823" width="5.5703125" style="32" customWidth="1"/>
    <col min="2824" max="2824" width="8.85546875" style="32" customWidth="1"/>
    <col min="2825" max="3072" width="9.140625" style="32"/>
    <col min="3073" max="3073" width="24.5703125" style="32" customWidth="1"/>
    <col min="3074" max="3074" width="4.7109375" style="32" customWidth="1"/>
    <col min="3075" max="3075" width="8.85546875" style="32" customWidth="1"/>
    <col min="3076" max="3076" width="9.5703125" style="32" customWidth="1"/>
    <col min="3077" max="3077" width="8.85546875" style="32" customWidth="1"/>
    <col min="3078" max="3078" width="5.85546875" style="32" customWidth="1"/>
    <col min="3079" max="3079" width="5.5703125" style="32" customWidth="1"/>
    <col min="3080" max="3080" width="8.85546875" style="32" customWidth="1"/>
    <col min="3081" max="3328" width="9.140625" style="32"/>
    <col min="3329" max="3329" width="24.5703125" style="32" customWidth="1"/>
    <col min="3330" max="3330" width="4.7109375" style="32" customWidth="1"/>
    <col min="3331" max="3331" width="8.85546875" style="32" customWidth="1"/>
    <col min="3332" max="3332" width="9.5703125" style="32" customWidth="1"/>
    <col min="3333" max="3333" width="8.85546875" style="32" customWidth="1"/>
    <col min="3334" max="3334" width="5.85546875" style="32" customWidth="1"/>
    <col min="3335" max="3335" width="5.5703125" style="32" customWidth="1"/>
    <col min="3336" max="3336" width="8.85546875" style="32" customWidth="1"/>
    <col min="3337" max="3584" width="9.140625" style="32"/>
    <col min="3585" max="3585" width="24.5703125" style="32" customWidth="1"/>
    <col min="3586" max="3586" width="4.7109375" style="32" customWidth="1"/>
    <col min="3587" max="3587" width="8.85546875" style="32" customWidth="1"/>
    <col min="3588" max="3588" width="9.5703125" style="32" customWidth="1"/>
    <col min="3589" max="3589" width="8.85546875" style="32" customWidth="1"/>
    <col min="3590" max="3590" width="5.85546875" style="32" customWidth="1"/>
    <col min="3591" max="3591" width="5.5703125" style="32" customWidth="1"/>
    <col min="3592" max="3592" width="8.85546875" style="32" customWidth="1"/>
    <col min="3593" max="3840" width="9.140625" style="32"/>
    <col min="3841" max="3841" width="24.5703125" style="32" customWidth="1"/>
    <col min="3842" max="3842" width="4.7109375" style="32" customWidth="1"/>
    <col min="3843" max="3843" width="8.85546875" style="32" customWidth="1"/>
    <col min="3844" max="3844" width="9.5703125" style="32" customWidth="1"/>
    <col min="3845" max="3845" width="8.85546875" style="32" customWidth="1"/>
    <col min="3846" max="3846" width="5.85546875" style="32" customWidth="1"/>
    <col min="3847" max="3847" width="5.5703125" style="32" customWidth="1"/>
    <col min="3848" max="3848" width="8.85546875" style="32" customWidth="1"/>
    <col min="3849" max="4096" width="9.140625" style="32"/>
    <col min="4097" max="4097" width="24.5703125" style="32" customWidth="1"/>
    <col min="4098" max="4098" width="4.7109375" style="32" customWidth="1"/>
    <col min="4099" max="4099" width="8.85546875" style="32" customWidth="1"/>
    <col min="4100" max="4100" width="9.5703125" style="32" customWidth="1"/>
    <col min="4101" max="4101" width="8.85546875" style="32" customWidth="1"/>
    <col min="4102" max="4102" width="5.85546875" style="32" customWidth="1"/>
    <col min="4103" max="4103" width="5.5703125" style="32" customWidth="1"/>
    <col min="4104" max="4104" width="8.85546875" style="32" customWidth="1"/>
    <col min="4105" max="4352" width="9.140625" style="32"/>
    <col min="4353" max="4353" width="24.5703125" style="32" customWidth="1"/>
    <col min="4354" max="4354" width="4.7109375" style="32" customWidth="1"/>
    <col min="4355" max="4355" width="8.85546875" style="32" customWidth="1"/>
    <col min="4356" max="4356" width="9.5703125" style="32" customWidth="1"/>
    <col min="4357" max="4357" width="8.85546875" style="32" customWidth="1"/>
    <col min="4358" max="4358" width="5.85546875" style="32" customWidth="1"/>
    <col min="4359" max="4359" width="5.5703125" style="32" customWidth="1"/>
    <col min="4360" max="4360" width="8.85546875" style="32" customWidth="1"/>
    <col min="4361" max="4608" width="9.140625" style="32"/>
    <col min="4609" max="4609" width="24.5703125" style="32" customWidth="1"/>
    <col min="4610" max="4610" width="4.7109375" style="32" customWidth="1"/>
    <col min="4611" max="4611" width="8.85546875" style="32" customWidth="1"/>
    <col min="4612" max="4612" width="9.5703125" style="32" customWidth="1"/>
    <col min="4613" max="4613" width="8.85546875" style="32" customWidth="1"/>
    <col min="4614" max="4614" width="5.85546875" style="32" customWidth="1"/>
    <col min="4615" max="4615" width="5.5703125" style="32" customWidth="1"/>
    <col min="4616" max="4616" width="8.85546875" style="32" customWidth="1"/>
    <col min="4617" max="4864" width="9.140625" style="32"/>
    <col min="4865" max="4865" width="24.5703125" style="32" customWidth="1"/>
    <col min="4866" max="4866" width="4.7109375" style="32" customWidth="1"/>
    <col min="4867" max="4867" width="8.85546875" style="32" customWidth="1"/>
    <col min="4868" max="4868" width="9.5703125" style="32" customWidth="1"/>
    <col min="4869" max="4869" width="8.85546875" style="32" customWidth="1"/>
    <col min="4870" max="4870" width="5.85546875" style="32" customWidth="1"/>
    <col min="4871" max="4871" width="5.5703125" style="32" customWidth="1"/>
    <col min="4872" max="4872" width="8.85546875" style="32" customWidth="1"/>
    <col min="4873" max="5120" width="9.140625" style="32"/>
    <col min="5121" max="5121" width="24.5703125" style="32" customWidth="1"/>
    <col min="5122" max="5122" width="4.7109375" style="32" customWidth="1"/>
    <col min="5123" max="5123" width="8.85546875" style="32" customWidth="1"/>
    <col min="5124" max="5124" width="9.5703125" style="32" customWidth="1"/>
    <col min="5125" max="5125" width="8.85546875" style="32" customWidth="1"/>
    <col min="5126" max="5126" width="5.85546875" style="32" customWidth="1"/>
    <col min="5127" max="5127" width="5.5703125" style="32" customWidth="1"/>
    <col min="5128" max="5128" width="8.85546875" style="32" customWidth="1"/>
    <col min="5129" max="5376" width="9.140625" style="32"/>
    <col min="5377" max="5377" width="24.5703125" style="32" customWidth="1"/>
    <col min="5378" max="5378" width="4.7109375" style="32" customWidth="1"/>
    <col min="5379" max="5379" width="8.85546875" style="32" customWidth="1"/>
    <col min="5380" max="5380" width="9.5703125" style="32" customWidth="1"/>
    <col min="5381" max="5381" width="8.85546875" style="32" customWidth="1"/>
    <col min="5382" max="5382" width="5.85546875" style="32" customWidth="1"/>
    <col min="5383" max="5383" width="5.5703125" style="32" customWidth="1"/>
    <col min="5384" max="5384" width="8.85546875" style="32" customWidth="1"/>
    <col min="5385" max="5632" width="9.140625" style="32"/>
    <col min="5633" max="5633" width="24.5703125" style="32" customWidth="1"/>
    <col min="5634" max="5634" width="4.7109375" style="32" customWidth="1"/>
    <col min="5635" max="5635" width="8.85546875" style="32" customWidth="1"/>
    <col min="5636" max="5636" width="9.5703125" style="32" customWidth="1"/>
    <col min="5637" max="5637" width="8.85546875" style="32" customWidth="1"/>
    <col min="5638" max="5638" width="5.85546875" style="32" customWidth="1"/>
    <col min="5639" max="5639" width="5.5703125" style="32" customWidth="1"/>
    <col min="5640" max="5640" width="8.85546875" style="32" customWidth="1"/>
    <col min="5641" max="5888" width="9.140625" style="32"/>
    <col min="5889" max="5889" width="24.5703125" style="32" customWidth="1"/>
    <col min="5890" max="5890" width="4.7109375" style="32" customWidth="1"/>
    <col min="5891" max="5891" width="8.85546875" style="32" customWidth="1"/>
    <col min="5892" max="5892" width="9.5703125" style="32" customWidth="1"/>
    <col min="5893" max="5893" width="8.85546875" style="32" customWidth="1"/>
    <col min="5894" max="5894" width="5.85546875" style="32" customWidth="1"/>
    <col min="5895" max="5895" width="5.5703125" style="32" customWidth="1"/>
    <col min="5896" max="5896" width="8.85546875" style="32" customWidth="1"/>
    <col min="5897" max="6144" width="9.140625" style="32"/>
    <col min="6145" max="6145" width="24.5703125" style="32" customWidth="1"/>
    <col min="6146" max="6146" width="4.7109375" style="32" customWidth="1"/>
    <col min="6147" max="6147" width="8.85546875" style="32" customWidth="1"/>
    <col min="6148" max="6148" width="9.5703125" style="32" customWidth="1"/>
    <col min="6149" max="6149" width="8.85546875" style="32" customWidth="1"/>
    <col min="6150" max="6150" width="5.85546875" style="32" customWidth="1"/>
    <col min="6151" max="6151" width="5.5703125" style="32" customWidth="1"/>
    <col min="6152" max="6152" width="8.85546875" style="32" customWidth="1"/>
    <col min="6153" max="6400" width="9.140625" style="32"/>
    <col min="6401" max="6401" width="24.5703125" style="32" customWidth="1"/>
    <col min="6402" max="6402" width="4.7109375" style="32" customWidth="1"/>
    <col min="6403" max="6403" width="8.85546875" style="32" customWidth="1"/>
    <col min="6404" max="6404" width="9.5703125" style="32" customWidth="1"/>
    <col min="6405" max="6405" width="8.85546875" style="32" customWidth="1"/>
    <col min="6406" max="6406" width="5.85546875" style="32" customWidth="1"/>
    <col min="6407" max="6407" width="5.5703125" style="32" customWidth="1"/>
    <col min="6408" max="6408" width="8.85546875" style="32" customWidth="1"/>
    <col min="6409" max="6656" width="9.140625" style="32"/>
    <col min="6657" max="6657" width="24.5703125" style="32" customWidth="1"/>
    <col min="6658" max="6658" width="4.7109375" style="32" customWidth="1"/>
    <col min="6659" max="6659" width="8.85546875" style="32" customWidth="1"/>
    <col min="6660" max="6660" width="9.5703125" style="32" customWidth="1"/>
    <col min="6661" max="6661" width="8.85546875" style="32" customWidth="1"/>
    <col min="6662" max="6662" width="5.85546875" style="32" customWidth="1"/>
    <col min="6663" max="6663" width="5.5703125" style="32" customWidth="1"/>
    <col min="6664" max="6664" width="8.85546875" style="32" customWidth="1"/>
    <col min="6665" max="6912" width="9.140625" style="32"/>
    <col min="6913" max="6913" width="24.5703125" style="32" customWidth="1"/>
    <col min="6914" max="6914" width="4.7109375" style="32" customWidth="1"/>
    <col min="6915" max="6915" width="8.85546875" style="32" customWidth="1"/>
    <col min="6916" max="6916" width="9.5703125" style="32" customWidth="1"/>
    <col min="6917" max="6917" width="8.85546875" style="32" customWidth="1"/>
    <col min="6918" max="6918" width="5.85546875" style="32" customWidth="1"/>
    <col min="6919" max="6919" width="5.5703125" style="32" customWidth="1"/>
    <col min="6920" max="6920" width="8.85546875" style="32" customWidth="1"/>
    <col min="6921" max="7168" width="9.140625" style="32"/>
    <col min="7169" max="7169" width="24.5703125" style="32" customWidth="1"/>
    <col min="7170" max="7170" width="4.7109375" style="32" customWidth="1"/>
    <col min="7171" max="7171" width="8.85546875" style="32" customWidth="1"/>
    <col min="7172" max="7172" width="9.5703125" style="32" customWidth="1"/>
    <col min="7173" max="7173" width="8.85546875" style="32" customWidth="1"/>
    <col min="7174" max="7174" width="5.85546875" style="32" customWidth="1"/>
    <col min="7175" max="7175" width="5.5703125" style="32" customWidth="1"/>
    <col min="7176" max="7176" width="8.85546875" style="32" customWidth="1"/>
    <col min="7177" max="7424" width="9.140625" style="32"/>
    <col min="7425" max="7425" width="24.5703125" style="32" customWidth="1"/>
    <col min="7426" max="7426" width="4.7109375" style="32" customWidth="1"/>
    <col min="7427" max="7427" width="8.85546875" style="32" customWidth="1"/>
    <col min="7428" max="7428" width="9.5703125" style="32" customWidth="1"/>
    <col min="7429" max="7429" width="8.85546875" style="32" customWidth="1"/>
    <col min="7430" max="7430" width="5.85546875" style="32" customWidth="1"/>
    <col min="7431" max="7431" width="5.5703125" style="32" customWidth="1"/>
    <col min="7432" max="7432" width="8.85546875" style="32" customWidth="1"/>
    <col min="7433" max="7680" width="9.140625" style="32"/>
    <col min="7681" max="7681" width="24.5703125" style="32" customWidth="1"/>
    <col min="7682" max="7682" width="4.7109375" style="32" customWidth="1"/>
    <col min="7683" max="7683" width="8.85546875" style="32" customWidth="1"/>
    <col min="7684" max="7684" width="9.5703125" style="32" customWidth="1"/>
    <col min="7685" max="7685" width="8.85546875" style="32" customWidth="1"/>
    <col min="7686" max="7686" width="5.85546875" style="32" customWidth="1"/>
    <col min="7687" max="7687" width="5.5703125" style="32" customWidth="1"/>
    <col min="7688" max="7688" width="8.85546875" style="32" customWidth="1"/>
    <col min="7689" max="7936" width="9.140625" style="32"/>
    <col min="7937" max="7937" width="24.5703125" style="32" customWidth="1"/>
    <col min="7938" max="7938" width="4.7109375" style="32" customWidth="1"/>
    <col min="7939" max="7939" width="8.85546875" style="32" customWidth="1"/>
    <col min="7940" max="7940" width="9.5703125" style="32" customWidth="1"/>
    <col min="7941" max="7941" width="8.85546875" style="32" customWidth="1"/>
    <col min="7942" max="7942" width="5.85546875" style="32" customWidth="1"/>
    <col min="7943" max="7943" width="5.5703125" style="32" customWidth="1"/>
    <col min="7944" max="7944" width="8.85546875" style="32" customWidth="1"/>
    <col min="7945" max="8192" width="9.140625" style="32"/>
    <col min="8193" max="8193" width="24.5703125" style="32" customWidth="1"/>
    <col min="8194" max="8194" width="4.7109375" style="32" customWidth="1"/>
    <col min="8195" max="8195" width="8.85546875" style="32" customWidth="1"/>
    <col min="8196" max="8196" width="9.5703125" style="32" customWidth="1"/>
    <col min="8197" max="8197" width="8.85546875" style="32" customWidth="1"/>
    <col min="8198" max="8198" width="5.85546875" style="32" customWidth="1"/>
    <col min="8199" max="8199" width="5.5703125" style="32" customWidth="1"/>
    <col min="8200" max="8200" width="8.85546875" style="32" customWidth="1"/>
    <col min="8201" max="8448" width="9.140625" style="32"/>
    <col min="8449" max="8449" width="24.5703125" style="32" customWidth="1"/>
    <col min="8450" max="8450" width="4.7109375" style="32" customWidth="1"/>
    <col min="8451" max="8451" width="8.85546875" style="32" customWidth="1"/>
    <col min="8452" max="8452" width="9.5703125" style="32" customWidth="1"/>
    <col min="8453" max="8453" width="8.85546875" style="32" customWidth="1"/>
    <col min="8454" max="8454" width="5.85546875" style="32" customWidth="1"/>
    <col min="8455" max="8455" width="5.5703125" style="32" customWidth="1"/>
    <col min="8456" max="8456" width="8.85546875" style="32" customWidth="1"/>
    <col min="8457" max="8704" width="9.140625" style="32"/>
    <col min="8705" max="8705" width="24.5703125" style="32" customWidth="1"/>
    <col min="8706" max="8706" width="4.7109375" style="32" customWidth="1"/>
    <col min="8707" max="8707" width="8.85546875" style="32" customWidth="1"/>
    <col min="8708" max="8708" width="9.5703125" style="32" customWidth="1"/>
    <col min="8709" max="8709" width="8.85546875" style="32" customWidth="1"/>
    <col min="8710" max="8710" width="5.85546875" style="32" customWidth="1"/>
    <col min="8711" max="8711" width="5.5703125" style="32" customWidth="1"/>
    <col min="8712" max="8712" width="8.85546875" style="32" customWidth="1"/>
    <col min="8713" max="8960" width="9.140625" style="32"/>
    <col min="8961" max="8961" width="24.5703125" style="32" customWidth="1"/>
    <col min="8962" max="8962" width="4.7109375" style="32" customWidth="1"/>
    <col min="8963" max="8963" width="8.85546875" style="32" customWidth="1"/>
    <col min="8964" max="8964" width="9.5703125" style="32" customWidth="1"/>
    <col min="8965" max="8965" width="8.85546875" style="32" customWidth="1"/>
    <col min="8966" max="8966" width="5.85546875" style="32" customWidth="1"/>
    <col min="8967" max="8967" width="5.5703125" style="32" customWidth="1"/>
    <col min="8968" max="8968" width="8.85546875" style="32" customWidth="1"/>
    <col min="8969" max="9216" width="9.140625" style="32"/>
    <col min="9217" max="9217" width="24.5703125" style="32" customWidth="1"/>
    <col min="9218" max="9218" width="4.7109375" style="32" customWidth="1"/>
    <col min="9219" max="9219" width="8.85546875" style="32" customWidth="1"/>
    <col min="9220" max="9220" width="9.5703125" style="32" customWidth="1"/>
    <col min="9221" max="9221" width="8.85546875" style="32" customWidth="1"/>
    <col min="9222" max="9222" width="5.85546875" style="32" customWidth="1"/>
    <col min="9223" max="9223" width="5.5703125" style="32" customWidth="1"/>
    <col min="9224" max="9224" width="8.85546875" style="32" customWidth="1"/>
    <col min="9225" max="9472" width="9.140625" style="32"/>
    <col min="9473" max="9473" width="24.5703125" style="32" customWidth="1"/>
    <col min="9474" max="9474" width="4.7109375" style="32" customWidth="1"/>
    <col min="9475" max="9475" width="8.85546875" style="32" customWidth="1"/>
    <col min="9476" max="9476" width="9.5703125" style="32" customWidth="1"/>
    <col min="9477" max="9477" width="8.85546875" style="32" customWidth="1"/>
    <col min="9478" max="9478" width="5.85546875" style="32" customWidth="1"/>
    <col min="9479" max="9479" width="5.5703125" style="32" customWidth="1"/>
    <col min="9480" max="9480" width="8.85546875" style="32" customWidth="1"/>
    <col min="9481" max="9728" width="9.140625" style="32"/>
    <col min="9729" max="9729" width="24.5703125" style="32" customWidth="1"/>
    <col min="9730" max="9730" width="4.7109375" style="32" customWidth="1"/>
    <col min="9731" max="9731" width="8.85546875" style="32" customWidth="1"/>
    <col min="9732" max="9732" width="9.5703125" style="32" customWidth="1"/>
    <col min="9733" max="9733" width="8.85546875" style="32" customWidth="1"/>
    <col min="9734" max="9734" width="5.85546875" style="32" customWidth="1"/>
    <col min="9735" max="9735" width="5.5703125" style="32" customWidth="1"/>
    <col min="9736" max="9736" width="8.85546875" style="32" customWidth="1"/>
    <col min="9737" max="9984" width="9.140625" style="32"/>
    <col min="9985" max="9985" width="24.5703125" style="32" customWidth="1"/>
    <col min="9986" max="9986" width="4.7109375" style="32" customWidth="1"/>
    <col min="9987" max="9987" width="8.85546875" style="32" customWidth="1"/>
    <col min="9988" max="9988" width="9.5703125" style="32" customWidth="1"/>
    <col min="9989" max="9989" width="8.85546875" style="32" customWidth="1"/>
    <col min="9990" max="9990" width="5.85546875" style="32" customWidth="1"/>
    <col min="9991" max="9991" width="5.5703125" style="32" customWidth="1"/>
    <col min="9992" max="9992" width="8.85546875" style="32" customWidth="1"/>
    <col min="9993" max="10240" width="9.140625" style="32"/>
    <col min="10241" max="10241" width="24.5703125" style="32" customWidth="1"/>
    <col min="10242" max="10242" width="4.7109375" style="32" customWidth="1"/>
    <col min="10243" max="10243" width="8.85546875" style="32" customWidth="1"/>
    <col min="10244" max="10244" width="9.5703125" style="32" customWidth="1"/>
    <col min="10245" max="10245" width="8.85546875" style="32" customWidth="1"/>
    <col min="10246" max="10246" width="5.85546875" style="32" customWidth="1"/>
    <col min="10247" max="10247" width="5.5703125" style="32" customWidth="1"/>
    <col min="10248" max="10248" width="8.85546875" style="32" customWidth="1"/>
    <col min="10249" max="10496" width="9.140625" style="32"/>
    <col min="10497" max="10497" width="24.5703125" style="32" customWidth="1"/>
    <col min="10498" max="10498" width="4.7109375" style="32" customWidth="1"/>
    <col min="10499" max="10499" width="8.85546875" style="32" customWidth="1"/>
    <col min="10500" max="10500" width="9.5703125" style="32" customWidth="1"/>
    <col min="10501" max="10501" width="8.85546875" style="32" customWidth="1"/>
    <col min="10502" max="10502" width="5.85546875" style="32" customWidth="1"/>
    <col min="10503" max="10503" width="5.5703125" style="32" customWidth="1"/>
    <col min="10504" max="10504" width="8.85546875" style="32" customWidth="1"/>
    <col min="10505" max="10752" width="9.140625" style="32"/>
    <col min="10753" max="10753" width="24.5703125" style="32" customWidth="1"/>
    <col min="10754" max="10754" width="4.7109375" style="32" customWidth="1"/>
    <col min="10755" max="10755" width="8.85546875" style="32" customWidth="1"/>
    <col min="10756" max="10756" width="9.5703125" style="32" customWidth="1"/>
    <col min="10757" max="10757" width="8.85546875" style="32" customWidth="1"/>
    <col min="10758" max="10758" width="5.85546875" style="32" customWidth="1"/>
    <col min="10759" max="10759" width="5.5703125" style="32" customWidth="1"/>
    <col min="10760" max="10760" width="8.85546875" style="32" customWidth="1"/>
    <col min="10761" max="11008" width="9.140625" style="32"/>
    <col min="11009" max="11009" width="24.5703125" style="32" customWidth="1"/>
    <col min="11010" max="11010" width="4.7109375" style="32" customWidth="1"/>
    <col min="11011" max="11011" width="8.85546875" style="32" customWidth="1"/>
    <col min="11012" max="11012" width="9.5703125" style="32" customWidth="1"/>
    <col min="11013" max="11013" width="8.85546875" style="32" customWidth="1"/>
    <col min="11014" max="11014" width="5.85546875" style="32" customWidth="1"/>
    <col min="11015" max="11015" width="5.5703125" style="32" customWidth="1"/>
    <col min="11016" max="11016" width="8.85546875" style="32" customWidth="1"/>
    <col min="11017" max="11264" width="9.140625" style="32"/>
    <col min="11265" max="11265" width="24.5703125" style="32" customWidth="1"/>
    <col min="11266" max="11266" width="4.7109375" style="32" customWidth="1"/>
    <col min="11267" max="11267" width="8.85546875" style="32" customWidth="1"/>
    <col min="11268" max="11268" width="9.5703125" style="32" customWidth="1"/>
    <col min="11269" max="11269" width="8.85546875" style="32" customWidth="1"/>
    <col min="11270" max="11270" width="5.85546875" style="32" customWidth="1"/>
    <col min="11271" max="11271" width="5.5703125" style="32" customWidth="1"/>
    <col min="11272" max="11272" width="8.85546875" style="32" customWidth="1"/>
    <col min="11273" max="11520" width="9.140625" style="32"/>
    <col min="11521" max="11521" width="24.5703125" style="32" customWidth="1"/>
    <col min="11522" max="11522" width="4.7109375" style="32" customWidth="1"/>
    <col min="11523" max="11523" width="8.85546875" style="32" customWidth="1"/>
    <col min="11524" max="11524" width="9.5703125" style="32" customWidth="1"/>
    <col min="11525" max="11525" width="8.85546875" style="32" customWidth="1"/>
    <col min="11526" max="11526" width="5.85546875" style="32" customWidth="1"/>
    <col min="11527" max="11527" width="5.5703125" style="32" customWidth="1"/>
    <col min="11528" max="11528" width="8.85546875" style="32" customWidth="1"/>
    <col min="11529" max="11776" width="9.140625" style="32"/>
    <col min="11777" max="11777" width="24.5703125" style="32" customWidth="1"/>
    <col min="11778" max="11778" width="4.7109375" style="32" customWidth="1"/>
    <col min="11779" max="11779" width="8.85546875" style="32" customWidth="1"/>
    <col min="11780" max="11780" width="9.5703125" style="32" customWidth="1"/>
    <col min="11781" max="11781" width="8.85546875" style="32" customWidth="1"/>
    <col min="11782" max="11782" width="5.85546875" style="32" customWidth="1"/>
    <col min="11783" max="11783" width="5.5703125" style="32" customWidth="1"/>
    <col min="11784" max="11784" width="8.85546875" style="32" customWidth="1"/>
    <col min="11785" max="12032" width="9.140625" style="32"/>
    <col min="12033" max="12033" width="24.5703125" style="32" customWidth="1"/>
    <col min="12034" max="12034" width="4.7109375" style="32" customWidth="1"/>
    <col min="12035" max="12035" width="8.85546875" style="32" customWidth="1"/>
    <col min="12036" max="12036" width="9.5703125" style="32" customWidth="1"/>
    <col min="12037" max="12037" width="8.85546875" style="32" customWidth="1"/>
    <col min="12038" max="12038" width="5.85546875" style="32" customWidth="1"/>
    <col min="12039" max="12039" width="5.5703125" style="32" customWidth="1"/>
    <col min="12040" max="12040" width="8.85546875" style="32" customWidth="1"/>
    <col min="12041" max="12288" width="9.140625" style="32"/>
    <col min="12289" max="12289" width="24.5703125" style="32" customWidth="1"/>
    <col min="12290" max="12290" width="4.7109375" style="32" customWidth="1"/>
    <col min="12291" max="12291" width="8.85546875" style="32" customWidth="1"/>
    <col min="12292" max="12292" width="9.5703125" style="32" customWidth="1"/>
    <col min="12293" max="12293" width="8.85546875" style="32" customWidth="1"/>
    <col min="12294" max="12294" width="5.85546875" style="32" customWidth="1"/>
    <col min="12295" max="12295" width="5.5703125" style="32" customWidth="1"/>
    <col min="12296" max="12296" width="8.85546875" style="32" customWidth="1"/>
    <col min="12297" max="12544" width="9.140625" style="32"/>
    <col min="12545" max="12545" width="24.5703125" style="32" customWidth="1"/>
    <col min="12546" max="12546" width="4.7109375" style="32" customWidth="1"/>
    <col min="12547" max="12547" width="8.85546875" style="32" customWidth="1"/>
    <col min="12548" max="12548" width="9.5703125" style="32" customWidth="1"/>
    <col min="12549" max="12549" width="8.85546875" style="32" customWidth="1"/>
    <col min="12550" max="12550" width="5.85546875" style="32" customWidth="1"/>
    <col min="12551" max="12551" width="5.5703125" style="32" customWidth="1"/>
    <col min="12552" max="12552" width="8.85546875" style="32" customWidth="1"/>
    <col min="12553" max="12800" width="9.140625" style="32"/>
    <col min="12801" max="12801" width="24.5703125" style="32" customWidth="1"/>
    <col min="12802" max="12802" width="4.7109375" style="32" customWidth="1"/>
    <col min="12803" max="12803" width="8.85546875" style="32" customWidth="1"/>
    <col min="12804" max="12804" width="9.5703125" style="32" customWidth="1"/>
    <col min="12805" max="12805" width="8.85546875" style="32" customWidth="1"/>
    <col min="12806" max="12806" width="5.85546875" style="32" customWidth="1"/>
    <col min="12807" max="12807" width="5.5703125" style="32" customWidth="1"/>
    <col min="12808" max="12808" width="8.85546875" style="32" customWidth="1"/>
    <col min="12809" max="13056" width="9.140625" style="32"/>
    <col min="13057" max="13057" width="24.5703125" style="32" customWidth="1"/>
    <col min="13058" max="13058" width="4.7109375" style="32" customWidth="1"/>
    <col min="13059" max="13059" width="8.85546875" style="32" customWidth="1"/>
    <col min="13060" max="13060" width="9.5703125" style="32" customWidth="1"/>
    <col min="13061" max="13061" width="8.85546875" style="32" customWidth="1"/>
    <col min="13062" max="13062" width="5.85546875" style="32" customWidth="1"/>
    <col min="13063" max="13063" width="5.5703125" style="32" customWidth="1"/>
    <col min="13064" max="13064" width="8.85546875" style="32" customWidth="1"/>
    <col min="13065" max="13312" width="9.140625" style="32"/>
    <col min="13313" max="13313" width="24.5703125" style="32" customWidth="1"/>
    <col min="13314" max="13314" width="4.7109375" style="32" customWidth="1"/>
    <col min="13315" max="13315" width="8.85546875" style="32" customWidth="1"/>
    <col min="13316" max="13316" width="9.5703125" style="32" customWidth="1"/>
    <col min="13317" max="13317" width="8.85546875" style="32" customWidth="1"/>
    <col min="13318" max="13318" width="5.85546875" style="32" customWidth="1"/>
    <col min="13319" max="13319" width="5.5703125" style="32" customWidth="1"/>
    <col min="13320" max="13320" width="8.85546875" style="32" customWidth="1"/>
    <col min="13321" max="13568" width="9.140625" style="32"/>
    <col min="13569" max="13569" width="24.5703125" style="32" customWidth="1"/>
    <col min="13570" max="13570" width="4.7109375" style="32" customWidth="1"/>
    <col min="13571" max="13571" width="8.85546875" style="32" customWidth="1"/>
    <col min="13572" max="13572" width="9.5703125" style="32" customWidth="1"/>
    <col min="13573" max="13573" width="8.85546875" style="32" customWidth="1"/>
    <col min="13574" max="13574" width="5.85546875" style="32" customWidth="1"/>
    <col min="13575" max="13575" width="5.5703125" style="32" customWidth="1"/>
    <col min="13576" max="13576" width="8.85546875" style="32" customWidth="1"/>
    <col min="13577" max="13824" width="9.140625" style="32"/>
    <col min="13825" max="13825" width="24.5703125" style="32" customWidth="1"/>
    <col min="13826" max="13826" width="4.7109375" style="32" customWidth="1"/>
    <col min="13827" max="13827" width="8.85546875" style="32" customWidth="1"/>
    <col min="13828" max="13828" width="9.5703125" style="32" customWidth="1"/>
    <col min="13829" max="13829" width="8.85546875" style="32" customWidth="1"/>
    <col min="13830" max="13830" width="5.85546875" style="32" customWidth="1"/>
    <col min="13831" max="13831" width="5.5703125" style="32" customWidth="1"/>
    <col min="13832" max="13832" width="8.85546875" style="32" customWidth="1"/>
    <col min="13833" max="14080" width="9.140625" style="32"/>
    <col min="14081" max="14081" width="24.5703125" style="32" customWidth="1"/>
    <col min="14082" max="14082" width="4.7109375" style="32" customWidth="1"/>
    <col min="14083" max="14083" width="8.85546875" style="32" customWidth="1"/>
    <col min="14084" max="14084" width="9.5703125" style="32" customWidth="1"/>
    <col min="14085" max="14085" width="8.85546875" style="32" customWidth="1"/>
    <col min="14086" max="14086" width="5.85546875" style="32" customWidth="1"/>
    <col min="14087" max="14087" width="5.5703125" style="32" customWidth="1"/>
    <col min="14088" max="14088" width="8.85546875" style="32" customWidth="1"/>
    <col min="14089" max="14336" width="9.140625" style="32"/>
    <col min="14337" max="14337" width="24.5703125" style="32" customWidth="1"/>
    <col min="14338" max="14338" width="4.7109375" style="32" customWidth="1"/>
    <col min="14339" max="14339" width="8.85546875" style="32" customWidth="1"/>
    <col min="14340" max="14340" width="9.5703125" style="32" customWidth="1"/>
    <col min="14341" max="14341" width="8.85546875" style="32" customWidth="1"/>
    <col min="14342" max="14342" width="5.85546875" style="32" customWidth="1"/>
    <col min="14343" max="14343" width="5.5703125" style="32" customWidth="1"/>
    <col min="14344" max="14344" width="8.85546875" style="32" customWidth="1"/>
    <col min="14345" max="14592" width="9.140625" style="32"/>
    <col min="14593" max="14593" width="24.5703125" style="32" customWidth="1"/>
    <col min="14594" max="14594" width="4.7109375" style="32" customWidth="1"/>
    <col min="14595" max="14595" width="8.85546875" style="32" customWidth="1"/>
    <col min="14596" max="14596" width="9.5703125" style="32" customWidth="1"/>
    <col min="14597" max="14597" width="8.85546875" style="32" customWidth="1"/>
    <col min="14598" max="14598" width="5.85546875" style="32" customWidth="1"/>
    <col min="14599" max="14599" width="5.5703125" style="32" customWidth="1"/>
    <col min="14600" max="14600" width="8.85546875" style="32" customWidth="1"/>
    <col min="14601" max="14848" width="9.140625" style="32"/>
    <col min="14849" max="14849" width="24.5703125" style="32" customWidth="1"/>
    <col min="14850" max="14850" width="4.7109375" style="32" customWidth="1"/>
    <col min="14851" max="14851" width="8.85546875" style="32" customWidth="1"/>
    <col min="14852" max="14852" width="9.5703125" style="32" customWidth="1"/>
    <col min="14853" max="14853" width="8.85546875" style="32" customWidth="1"/>
    <col min="14854" max="14854" width="5.85546875" style="32" customWidth="1"/>
    <col min="14855" max="14855" width="5.5703125" style="32" customWidth="1"/>
    <col min="14856" max="14856" width="8.85546875" style="32" customWidth="1"/>
    <col min="14857" max="15104" width="9.140625" style="32"/>
    <col min="15105" max="15105" width="24.5703125" style="32" customWidth="1"/>
    <col min="15106" max="15106" width="4.7109375" style="32" customWidth="1"/>
    <col min="15107" max="15107" width="8.85546875" style="32" customWidth="1"/>
    <col min="15108" max="15108" width="9.5703125" style="32" customWidth="1"/>
    <col min="15109" max="15109" width="8.85546875" style="32" customWidth="1"/>
    <col min="15110" max="15110" width="5.85546875" style="32" customWidth="1"/>
    <col min="15111" max="15111" width="5.5703125" style="32" customWidth="1"/>
    <col min="15112" max="15112" width="8.85546875" style="32" customWidth="1"/>
    <col min="15113" max="15360" width="9.140625" style="32"/>
    <col min="15361" max="15361" width="24.5703125" style="32" customWidth="1"/>
    <col min="15362" max="15362" width="4.7109375" style="32" customWidth="1"/>
    <col min="15363" max="15363" width="8.85546875" style="32" customWidth="1"/>
    <col min="15364" max="15364" width="9.5703125" style="32" customWidth="1"/>
    <col min="15365" max="15365" width="8.85546875" style="32" customWidth="1"/>
    <col min="15366" max="15366" width="5.85546875" style="32" customWidth="1"/>
    <col min="15367" max="15367" width="5.5703125" style="32" customWidth="1"/>
    <col min="15368" max="15368" width="8.85546875" style="32" customWidth="1"/>
    <col min="15369" max="15616" width="9.140625" style="32"/>
    <col min="15617" max="15617" width="24.5703125" style="32" customWidth="1"/>
    <col min="15618" max="15618" width="4.7109375" style="32" customWidth="1"/>
    <col min="15619" max="15619" width="8.85546875" style="32" customWidth="1"/>
    <col min="15620" max="15620" width="9.5703125" style="32" customWidth="1"/>
    <col min="15621" max="15621" width="8.85546875" style="32" customWidth="1"/>
    <col min="15622" max="15622" width="5.85546875" style="32" customWidth="1"/>
    <col min="15623" max="15623" width="5.5703125" style="32" customWidth="1"/>
    <col min="15624" max="15624" width="8.85546875" style="32" customWidth="1"/>
    <col min="15625" max="15872" width="9.140625" style="32"/>
    <col min="15873" max="15873" width="24.5703125" style="32" customWidth="1"/>
    <col min="15874" max="15874" width="4.7109375" style="32" customWidth="1"/>
    <col min="15875" max="15875" width="8.85546875" style="32" customWidth="1"/>
    <col min="15876" max="15876" width="9.5703125" style="32" customWidth="1"/>
    <col min="15877" max="15877" width="8.85546875" style="32" customWidth="1"/>
    <col min="15878" max="15878" width="5.85546875" style="32" customWidth="1"/>
    <col min="15879" max="15879" width="5.5703125" style="32" customWidth="1"/>
    <col min="15880" max="15880" width="8.85546875" style="32" customWidth="1"/>
    <col min="15881" max="16128" width="9.140625" style="32"/>
    <col min="16129" max="16129" width="24.5703125" style="32" customWidth="1"/>
    <col min="16130" max="16130" width="4.7109375" style="32" customWidth="1"/>
    <col min="16131" max="16131" width="8.85546875" style="32" customWidth="1"/>
    <col min="16132" max="16132" width="9.5703125" style="32" customWidth="1"/>
    <col min="16133" max="16133" width="8.85546875" style="32" customWidth="1"/>
    <col min="16134" max="16134" width="5.85546875" style="32" customWidth="1"/>
    <col min="16135" max="16135" width="5.5703125" style="32" customWidth="1"/>
    <col min="16136" max="16136" width="8.85546875" style="32" customWidth="1"/>
    <col min="16137" max="16384" width="9.140625" style="32"/>
  </cols>
  <sheetData>
    <row r="1" spans="1:7" ht="15.75" customHeight="1">
      <c r="A1" s="700" t="s">
        <v>94</v>
      </c>
      <c r="B1" s="700"/>
      <c r="C1" s="700"/>
      <c r="D1" s="700"/>
      <c r="E1" s="700"/>
      <c r="F1" s="700"/>
      <c r="G1" s="700"/>
    </row>
    <row r="2" spans="1:7" ht="13.5" customHeight="1">
      <c r="A2" s="60" t="s">
        <v>95</v>
      </c>
      <c r="B2" s="61"/>
      <c r="E2" s="62" t="s">
        <v>96</v>
      </c>
      <c r="F2" s="61"/>
    </row>
    <row r="3" spans="1:7" ht="15.75" customHeight="1">
      <c r="A3" s="701" t="s">
        <v>97</v>
      </c>
      <c r="B3" s="703" t="s">
        <v>98</v>
      </c>
      <c r="C3" s="63" t="s">
        <v>99</v>
      </c>
      <c r="D3" s="705" t="s">
        <v>100</v>
      </c>
      <c r="E3" s="706"/>
      <c r="F3" s="707"/>
      <c r="G3" s="63" t="s">
        <v>101</v>
      </c>
    </row>
    <row r="4" spans="1:7" ht="14.25" customHeight="1">
      <c r="A4" s="702"/>
      <c r="B4" s="704"/>
      <c r="C4" s="64" t="s">
        <v>102</v>
      </c>
      <c r="D4" s="63" t="s">
        <v>103</v>
      </c>
      <c r="E4" s="63" t="s">
        <v>104</v>
      </c>
      <c r="F4" s="63" t="s">
        <v>105</v>
      </c>
      <c r="G4" s="64" t="s">
        <v>105</v>
      </c>
    </row>
    <row r="5" spans="1:7" s="68" customFormat="1" ht="21" customHeight="1">
      <c r="A5" s="65" t="s">
        <v>106</v>
      </c>
      <c r="B5" s="66">
        <v>1</v>
      </c>
      <c r="C5" s="67">
        <v>35993521.700000003</v>
      </c>
      <c r="D5" s="67">
        <f>SUM(D6+D28+D29)</f>
        <v>45122067.300000004</v>
      </c>
      <c r="E5" s="67">
        <f>SUM(E6+E28+E29)</f>
        <v>40384378.079999998</v>
      </c>
      <c r="F5" s="67">
        <f>(E5/D5)*100</f>
        <v>89.500283334757569</v>
      </c>
      <c r="G5" s="67">
        <f t="shared" ref="G5:G20" si="0">(E5/C5)*100</f>
        <v>112.19901852504751</v>
      </c>
    </row>
    <row r="6" spans="1:7" ht="13.5" customHeight="1">
      <c r="A6" s="69" t="s">
        <v>107</v>
      </c>
      <c r="B6" s="70">
        <v>2</v>
      </c>
      <c r="C6" s="71">
        <v>3586934.3</v>
      </c>
      <c r="D6" s="71">
        <f>D7+D25</f>
        <v>6205946.5999999996</v>
      </c>
      <c r="E6" s="71">
        <f>E7+E25</f>
        <v>4066699.7800000003</v>
      </c>
      <c r="F6" s="71">
        <f>(E6/D6)*100</f>
        <v>65.529081091351969</v>
      </c>
      <c r="G6" s="71">
        <f t="shared" si="0"/>
        <v>113.37536291088466</v>
      </c>
    </row>
    <row r="7" spans="1:7" ht="15" customHeight="1">
      <c r="A7" s="69" t="s">
        <v>108</v>
      </c>
      <c r="B7" s="70">
        <v>3</v>
      </c>
      <c r="C7" s="71">
        <v>3196424.8</v>
      </c>
      <c r="D7" s="71">
        <f>SUM(D8+D15+D16+D17)</f>
        <v>3456212.8</v>
      </c>
      <c r="E7" s="71">
        <f>SUM(E8+E15+E16+E17)</f>
        <v>3401636.2800000003</v>
      </c>
      <c r="F7" s="71">
        <f>(E7/D7)*100</f>
        <v>98.420915517701928</v>
      </c>
      <c r="G7" s="71">
        <f t="shared" si="0"/>
        <v>106.42003153022716</v>
      </c>
    </row>
    <row r="8" spans="1:7" ht="21" customHeight="1">
      <c r="A8" s="69" t="s">
        <v>109</v>
      </c>
      <c r="B8" s="70">
        <v>4</v>
      </c>
      <c r="C8" s="71">
        <v>2524674.7999999998</v>
      </c>
      <c r="D8" s="71">
        <f>SUM(D9:D14)</f>
        <v>2694972.3</v>
      </c>
      <c r="E8" s="71">
        <f>SUM(E9:E14)</f>
        <v>2769870.3</v>
      </c>
      <c r="F8" s="71">
        <f>(E8/D8)*100</f>
        <v>102.77917513289469</v>
      </c>
      <c r="G8" s="71">
        <f t="shared" si="0"/>
        <v>109.71196369528464</v>
      </c>
    </row>
    <row r="9" spans="1:7" ht="21.75" customHeight="1">
      <c r="A9" s="72" t="s">
        <v>110</v>
      </c>
      <c r="B9" s="49"/>
      <c r="C9" s="73">
        <v>2392385.7999999998</v>
      </c>
      <c r="D9" s="73">
        <v>2774946.3</v>
      </c>
      <c r="E9" s="73">
        <v>2817005</v>
      </c>
      <c r="F9" s="73">
        <f>(E9/D9)*100</f>
        <v>101.51565815886239</v>
      </c>
      <c r="G9" s="73">
        <f t="shared" si="0"/>
        <v>117.74877613802926</v>
      </c>
    </row>
    <row r="10" spans="1:7" ht="21.75" customHeight="1">
      <c r="A10" s="72" t="s">
        <v>111</v>
      </c>
      <c r="B10" s="49"/>
      <c r="C10" s="73">
        <v>-235014.3</v>
      </c>
      <c r="D10" s="73">
        <v>-328874</v>
      </c>
      <c r="E10" s="73">
        <v>-328874</v>
      </c>
      <c r="F10" s="73">
        <v>0</v>
      </c>
      <c r="G10" s="73">
        <v>0</v>
      </c>
    </row>
    <row r="11" spans="1:7" ht="21" customHeight="1">
      <c r="A11" s="74" t="s">
        <v>112</v>
      </c>
      <c r="B11" s="49">
        <v>5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</row>
    <row r="12" spans="1:7" ht="15" customHeight="1">
      <c r="A12" s="74" t="s">
        <v>113</v>
      </c>
      <c r="B12" s="49">
        <v>6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</row>
    <row r="13" spans="1:7" ht="21.75" customHeight="1">
      <c r="A13" s="74" t="s">
        <v>114</v>
      </c>
      <c r="B13" s="49">
        <v>7</v>
      </c>
      <c r="C13" s="73">
        <v>367303.3</v>
      </c>
      <c r="D13" s="73">
        <v>248900</v>
      </c>
      <c r="E13" s="73">
        <v>281739.3</v>
      </c>
      <c r="F13" s="73">
        <f>(E13/D13)*100</f>
        <v>113.19377259943752</v>
      </c>
      <c r="G13" s="73">
        <f t="shared" si="0"/>
        <v>76.704810438675608</v>
      </c>
    </row>
    <row r="14" spans="1:7" ht="13.5" customHeight="1">
      <c r="A14" s="74" t="s">
        <v>115</v>
      </c>
      <c r="B14" s="49">
        <v>8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</row>
    <row r="15" spans="1:7" s="68" customFormat="1" ht="15" customHeight="1">
      <c r="A15" s="75" t="s">
        <v>116</v>
      </c>
      <c r="B15" s="70">
        <v>9</v>
      </c>
      <c r="C15" s="71">
        <v>58092.1</v>
      </c>
      <c r="D15" s="71">
        <v>71200</v>
      </c>
      <c r="E15" s="71">
        <v>70050.990000000005</v>
      </c>
      <c r="F15" s="71">
        <f>(E15/D15)*100</f>
        <v>98.386221910112369</v>
      </c>
      <c r="G15" s="71">
        <f>(E15/C15)*100</f>
        <v>120.58608657631589</v>
      </c>
    </row>
    <row r="16" spans="1:7" ht="15" customHeight="1">
      <c r="A16" s="75" t="s">
        <v>117</v>
      </c>
      <c r="B16" s="70">
        <v>12</v>
      </c>
      <c r="C16" s="71">
        <v>219559.5</v>
      </c>
      <c r="D16" s="71">
        <v>236040.5</v>
      </c>
      <c r="E16" s="71">
        <v>237580.6</v>
      </c>
      <c r="F16" s="71">
        <v>0</v>
      </c>
      <c r="G16" s="71">
        <f t="shared" si="0"/>
        <v>108.20784343196263</v>
      </c>
    </row>
    <row r="17" spans="1:7" ht="11.25" customHeight="1">
      <c r="A17" s="75" t="s">
        <v>118</v>
      </c>
      <c r="B17" s="70">
        <v>13</v>
      </c>
      <c r="C17" s="76">
        <v>384098.4</v>
      </c>
      <c r="D17" s="76">
        <f>SUM(D18:D24)</f>
        <v>454000</v>
      </c>
      <c r="E17" s="76">
        <f>SUM(E18:E24)</f>
        <v>324134.39</v>
      </c>
      <c r="F17" s="71">
        <f>(E17/D17)*100</f>
        <v>71.395240088105723</v>
      </c>
      <c r="G17" s="71">
        <f t="shared" si="0"/>
        <v>84.388372875284048</v>
      </c>
    </row>
    <row r="18" spans="1:7" ht="12.75" customHeight="1">
      <c r="A18" s="77" t="s">
        <v>119</v>
      </c>
      <c r="B18" s="78">
        <v>14</v>
      </c>
      <c r="C18" s="79">
        <v>108042.3</v>
      </c>
      <c r="D18" s="79">
        <v>65000</v>
      </c>
      <c r="E18" s="79">
        <v>78624.399999999994</v>
      </c>
      <c r="F18" s="79">
        <f>(E18/D18)*100</f>
        <v>120.96061538461538</v>
      </c>
      <c r="G18" s="79">
        <f t="shared" si="0"/>
        <v>72.771868055382001</v>
      </c>
    </row>
    <row r="19" spans="1:7" ht="12.75" customHeight="1">
      <c r="A19" s="77" t="s">
        <v>120</v>
      </c>
      <c r="B19" s="78">
        <v>15</v>
      </c>
      <c r="C19" s="79">
        <v>77053.5</v>
      </c>
      <c r="D19" s="34">
        <v>56000</v>
      </c>
      <c r="E19" s="34">
        <v>44203.5</v>
      </c>
      <c r="F19" s="79">
        <v>0</v>
      </c>
      <c r="G19" s="79">
        <f>(E22/C19)*100</f>
        <v>33.56367978093143</v>
      </c>
    </row>
    <row r="20" spans="1:7" ht="12.75" customHeight="1">
      <c r="A20" s="77" t="s">
        <v>121</v>
      </c>
      <c r="B20" s="78">
        <v>16</v>
      </c>
      <c r="C20" s="79">
        <v>145810.6</v>
      </c>
      <c r="D20" s="79">
        <v>220000</v>
      </c>
      <c r="E20" s="79">
        <v>151044.5</v>
      </c>
      <c r="F20" s="79">
        <f>(E20/D20)*100</f>
        <v>68.656590909090909</v>
      </c>
      <c r="G20" s="79">
        <f t="shared" si="0"/>
        <v>103.58951955481974</v>
      </c>
    </row>
    <row r="21" spans="1:7" ht="12.75" customHeight="1">
      <c r="A21" s="77" t="s">
        <v>122</v>
      </c>
      <c r="B21" s="78">
        <v>17</v>
      </c>
      <c r="C21" s="79">
        <v>0</v>
      </c>
      <c r="D21" s="79">
        <v>0</v>
      </c>
      <c r="E21" s="79">
        <v>6400</v>
      </c>
      <c r="F21" s="79">
        <v>0</v>
      </c>
      <c r="G21" s="79">
        <v>0</v>
      </c>
    </row>
    <row r="22" spans="1:7" ht="12.75" customHeight="1">
      <c r="A22" s="77" t="s">
        <v>123</v>
      </c>
      <c r="B22" s="78">
        <v>18</v>
      </c>
      <c r="C22" s="79">
        <v>27150.799999999999</v>
      </c>
      <c r="D22" s="79">
        <v>45000</v>
      </c>
      <c r="E22" s="79">
        <v>25861.99</v>
      </c>
      <c r="F22" s="79">
        <v>0</v>
      </c>
      <c r="G22" s="79">
        <v>0</v>
      </c>
    </row>
    <row r="23" spans="1:7" ht="12.75" customHeight="1">
      <c r="A23" s="77" t="s">
        <v>124</v>
      </c>
      <c r="B23" s="78">
        <v>19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7" ht="12.75" customHeight="1">
      <c r="A24" s="74" t="s">
        <v>125</v>
      </c>
      <c r="B24" s="49">
        <v>20</v>
      </c>
      <c r="C24" s="73">
        <v>26041.200000000001</v>
      </c>
      <c r="D24" s="73">
        <v>68000</v>
      </c>
      <c r="E24" s="73">
        <v>18000</v>
      </c>
      <c r="F24" s="79">
        <f>(E24/D24)*100</f>
        <v>26.47058823529412</v>
      </c>
      <c r="G24" s="79">
        <f>(E24/C24)*100</f>
        <v>69.121238652596645</v>
      </c>
    </row>
    <row r="25" spans="1:7" ht="15" customHeight="1">
      <c r="A25" s="75" t="s">
        <v>126</v>
      </c>
      <c r="B25" s="70">
        <v>19</v>
      </c>
      <c r="C25" s="71">
        <v>390509.5</v>
      </c>
      <c r="D25" s="71">
        <f>SUM(D26:D27)</f>
        <v>2749733.8</v>
      </c>
      <c r="E25" s="71">
        <f>SUM(E26:E27)</f>
        <v>665063.5</v>
      </c>
      <c r="F25" s="71">
        <f>(E25/D25)*100</f>
        <v>24.18646852288029</v>
      </c>
      <c r="G25" s="71">
        <f>(E25/C25)*100</f>
        <v>170.30661225911277</v>
      </c>
    </row>
    <row r="26" spans="1:7" ht="21.75" customHeight="1">
      <c r="A26" s="77" t="s">
        <v>127</v>
      </c>
      <c r="B26" s="78">
        <v>22</v>
      </c>
      <c r="C26" s="79">
        <v>41674.699999999997</v>
      </c>
      <c r="D26" s="79">
        <v>2591188.7999999998</v>
      </c>
      <c r="E26" s="79">
        <v>347937</v>
      </c>
      <c r="F26" s="73">
        <v>0</v>
      </c>
      <c r="G26" s="79">
        <f>(E26/C26)*100</f>
        <v>834.8878336256771</v>
      </c>
    </row>
    <row r="27" spans="1:7" ht="15" customHeight="1">
      <c r="A27" s="74" t="s">
        <v>128</v>
      </c>
      <c r="B27" s="49">
        <v>23</v>
      </c>
      <c r="C27" s="79">
        <v>348834.83</v>
      </c>
      <c r="D27" s="73">
        <v>158545</v>
      </c>
      <c r="E27" s="79">
        <v>317126.5</v>
      </c>
      <c r="F27" s="79">
        <f>(E27/D27)*100</f>
        <v>200.02302185499383</v>
      </c>
      <c r="G27" s="79">
        <f>(E27/C27)*100</f>
        <v>90.910216734951604</v>
      </c>
    </row>
    <row r="28" spans="1:7" s="68" customFormat="1" ht="15" customHeight="1">
      <c r="A28" s="74" t="s">
        <v>129</v>
      </c>
      <c r="B28" s="49">
        <v>24</v>
      </c>
      <c r="C28" s="73">
        <v>187042.2</v>
      </c>
      <c r="D28" s="73">
        <v>244100</v>
      </c>
      <c r="E28" s="73">
        <v>419460</v>
      </c>
      <c r="F28" s="79">
        <v>0</v>
      </c>
      <c r="G28" s="79">
        <f>(E28/C28)*100</f>
        <v>224.25955212246217</v>
      </c>
    </row>
    <row r="29" spans="1:7" ht="12" customHeight="1">
      <c r="A29" s="75" t="s">
        <v>130</v>
      </c>
      <c r="B29" s="70">
        <v>26</v>
      </c>
      <c r="C29" s="71">
        <v>32219545.199999999</v>
      </c>
      <c r="D29" s="71">
        <f>SUM(D30:D33)</f>
        <v>38672020.700000003</v>
      </c>
      <c r="E29" s="71">
        <f>SUM(E30:E33)</f>
        <v>35898218.299999997</v>
      </c>
      <c r="F29" s="71">
        <f t="shared" ref="F29:F36" si="1">(E29/D29)*100</f>
        <v>92.827366272070691</v>
      </c>
      <c r="G29" s="71">
        <f t="shared" ref="G29:G36" si="2">(E29/C29)*100</f>
        <v>111.41752025723815</v>
      </c>
    </row>
    <row r="30" spans="1:7" ht="22.5" customHeight="1">
      <c r="A30" s="77" t="s">
        <v>131</v>
      </c>
      <c r="B30" s="78">
        <v>28</v>
      </c>
      <c r="C30" s="79">
        <v>7210785.4000000004</v>
      </c>
      <c r="D30" s="79">
        <v>8244956.7999999998</v>
      </c>
      <c r="E30" s="79">
        <v>8094821.7000000002</v>
      </c>
      <c r="F30" s="79">
        <f t="shared" si="1"/>
        <v>98.179067475526381</v>
      </c>
      <c r="G30" s="79">
        <f t="shared" si="2"/>
        <v>112.2599169294374</v>
      </c>
    </row>
    <row r="31" spans="1:7" ht="22.5" customHeight="1">
      <c r="A31" s="77" t="s">
        <v>132</v>
      </c>
      <c r="B31" s="78"/>
      <c r="C31" s="79">
        <v>17821095</v>
      </c>
      <c r="D31" s="79">
        <v>20479524.5</v>
      </c>
      <c r="E31" s="79">
        <v>20412495</v>
      </c>
      <c r="F31" s="79">
        <v>0</v>
      </c>
      <c r="G31" s="79">
        <v>0</v>
      </c>
    </row>
    <row r="32" spans="1:7" ht="33" customHeight="1">
      <c r="A32" s="77" t="s">
        <v>133</v>
      </c>
      <c r="B32" s="78"/>
      <c r="C32" s="79">
        <v>7187664.7999999998</v>
      </c>
      <c r="D32" s="79">
        <v>9947539.4000000004</v>
      </c>
      <c r="E32" s="80">
        <v>7390901.5999999996</v>
      </c>
      <c r="F32" s="79">
        <v>0</v>
      </c>
      <c r="G32" s="79">
        <v>0</v>
      </c>
    </row>
    <row r="33" spans="1:8" ht="21.75" customHeight="1">
      <c r="A33" s="77" t="s">
        <v>134</v>
      </c>
      <c r="B33" s="78"/>
      <c r="C33" s="79">
        <v>6300868.5</v>
      </c>
      <c r="D33" s="79">
        <v>0</v>
      </c>
      <c r="E33" s="79">
        <v>0</v>
      </c>
      <c r="F33" s="79" t="e">
        <f t="shared" si="1"/>
        <v>#DIV/0!</v>
      </c>
      <c r="G33" s="79">
        <f t="shared" si="2"/>
        <v>0</v>
      </c>
    </row>
    <row r="34" spans="1:8" ht="24.75" customHeight="1">
      <c r="A34" s="75" t="s">
        <v>135</v>
      </c>
      <c r="B34" s="70">
        <v>29</v>
      </c>
      <c r="C34" s="71">
        <v>3773976.5</v>
      </c>
      <c r="D34" s="71">
        <f>D5-D29</f>
        <v>6450046.6000000015</v>
      </c>
      <c r="E34" s="71">
        <f>E5-E29</f>
        <v>4486159.7800000012</v>
      </c>
      <c r="F34" s="71">
        <f t="shared" si="1"/>
        <v>69.552362303863049</v>
      </c>
      <c r="G34" s="71">
        <f t="shared" si="2"/>
        <v>118.87089863967095</v>
      </c>
    </row>
    <row r="35" spans="1:8" ht="20.25" customHeight="1">
      <c r="A35" s="77" t="s">
        <v>136</v>
      </c>
      <c r="B35" s="78">
        <v>30</v>
      </c>
      <c r="C35" s="73">
        <v>2717494.8</v>
      </c>
      <c r="D35" s="81">
        <v>1277424.2</v>
      </c>
      <c r="E35" s="81">
        <v>1736039.6</v>
      </c>
      <c r="F35" s="79">
        <f t="shared" si="1"/>
        <v>135.90157443392727</v>
      </c>
      <c r="G35" s="79">
        <f t="shared" si="2"/>
        <v>63.883824175118939</v>
      </c>
      <c r="H35" s="82"/>
    </row>
    <row r="36" spans="1:8" ht="18.75" customHeight="1">
      <c r="A36" s="83" t="s">
        <v>137</v>
      </c>
      <c r="B36" s="84">
        <v>31</v>
      </c>
      <c r="C36" s="85">
        <v>6491471.2999999998</v>
      </c>
      <c r="D36" s="85">
        <f>D34+D35</f>
        <v>7727470.8000000017</v>
      </c>
      <c r="E36" s="85">
        <f>E34+E35</f>
        <v>6222199.3800000008</v>
      </c>
      <c r="F36" s="85">
        <f t="shared" si="1"/>
        <v>80.52051623410857</v>
      </c>
      <c r="G36" s="85">
        <f t="shared" si="2"/>
        <v>95.851912339194982</v>
      </c>
    </row>
    <row r="37" spans="1:8" ht="30.75" customHeight="1">
      <c r="A37" s="708" t="s">
        <v>138</v>
      </c>
      <c r="B37" s="708"/>
      <c r="C37" s="708"/>
      <c r="D37" s="708"/>
      <c r="E37" s="708"/>
      <c r="F37" s="708"/>
      <c r="G37" s="708"/>
    </row>
    <row r="38" spans="1:8">
      <c r="A38" s="86"/>
      <c r="B38" s="86"/>
      <c r="C38" s="86"/>
      <c r="E38" s="86"/>
      <c r="F38" s="86"/>
      <c r="G38" s="86"/>
    </row>
    <row r="39" spans="1:8" ht="23.25" customHeight="1">
      <c r="D39" s="88"/>
      <c r="E39" s="88"/>
    </row>
    <row r="40" spans="1:8" ht="10.5" customHeight="1">
      <c r="D40" s="88"/>
      <c r="E40" s="88"/>
    </row>
    <row r="41" spans="1:8" ht="38.25" customHeight="1">
      <c r="C41" s="88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S11" sqref="S11"/>
    </sheetView>
  </sheetViews>
  <sheetFormatPr defaultRowHeight="15"/>
  <cols>
    <col min="1" max="1" width="9.140625" style="610" customWidth="1"/>
    <col min="2" max="2" width="3.140625" style="610" customWidth="1"/>
    <col min="3" max="3" width="4.5703125" style="610" customWidth="1"/>
    <col min="4" max="4" width="7.140625" style="612" customWidth="1"/>
    <col min="5" max="5" width="0.28515625" style="612" hidden="1" customWidth="1"/>
    <col min="6" max="9" width="0.28515625" style="80" hidden="1" customWidth="1"/>
    <col min="10" max="10" width="5.7109375" style="80" customWidth="1"/>
    <col min="11" max="15" width="5.7109375" style="610" customWidth="1"/>
    <col min="16" max="16" width="6" style="610" customWidth="1"/>
    <col min="17" max="255" width="9.140625" style="610"/>
    <col min="256" max="256" width="9.5703125" style="610" customWidth="1"/>
    <col min="257" max="257" width="9.140625" style="610" customWidth="1"/>
    <col min="258" max="258" width="3.140625" style="610" customWidth="1"/>
    <col min="259" max="259" width="4.5703125" style="610" customWidth="1"/>
    <col min="260" max="260" width="7.140625" style="610" customWidth="1"/>
    <col min="261" max="265" width="0" style="610" hidden="1" customWidth="1"/>
    <col min="266" max="271" width="5.7109375" style="610" customWidth="1"/>
    <col min="272" max="272" width="6" style="610" customWidth="1"/>
    <col min="273" max="511" width="9.140625" style="610"/>
    <col min="512" max="512" width="9.5703125" style="610" customWidth="1"/>
    <col min="513" max="513" width="9.140625" style="610" customWidth="1"/>
    <col min="514" max="514" width="3.140625" style="610" customWidth="1"/>
    <col min="515" max="515" width="4.5703125" style="610" customWidth="1"/>
    <col min="516" max="516" width="7.140625" style="610" customWidth="1"/>
    <col min="517" max="521" width="0" style="610" hidden="1" customWidth="1"/>
    <col min="522" max="527" width="5.7109375" style="610" customWidth="1"/>
    <col min="528" max="528" width="6" style="610" customWidth="1"/>
    <col min="529" max="767" width="9.140625" style="610"/>
    <col min="768" max="768" width="9.5703125" style="610" customWidth="1"/>
    <col min="769" max="769" width="9.140625" style="610" customWidth="1"/>
    <col min="770" max="770" width="3.140625" style="610" customWidth="1"/>
    <col min="771" max="771" width="4.5703125" style="610" customWidth="1"/>
    <col min="772" max="772" width="7.140625" style="610" customWidth="1"/>
    <col min="773" max="777" width="0" style="610" hidden="1" customWidth="1"/>
    <col min="778" max="783" width="5.7109375" style="610" customWidth="1"/>
    <col min="784" max="784" width="6" style="610" customWidth="1"/>
    <col min="785" max="1023" width="9.140625" style="610"/>
    <col min="1024" max="1024" width="9.5703125" style="610" customWidth="1"/>
    <col min="1025" max="1025" width="9.140625" style="610" customWidth="1"/>
    <col min="1026" max="1026" width="3.140625" style="610" customWidth="1"/>
    <col min="1027" max="1027" width="4.5703125" style="610" customWidth="1"/>
    <col min="1028" max="1028" width="7.140625" style="610" customWidth="1"/>
    <col min="1029" max="1033" width="0" style="610" hidden="1" customWidth="1"/>
    <col min="1034" max="1039" width="5.7109375" style="610" customWidth="1"/>
    <col min="1040" max="1040" width="6" style="610" customWidth="1"/>
    <col min="1041" max="1279" width="9.140625" style="610"/>
    <col min="1280" max="1280" width="9.5703125" style="610" customWidth="1"/>
    <col min="1281" max="1281" width="9.140625" style="610" customWidth="1"/>
    <col min="1282" max="1282" width="3.140625" style="610" customWidth="1"/>
    <col min="1283" max="1283" width="4.5703125" style="610" customWidth="1"/>
    <col min="1284" max="1284" width="7.140625" style="610" customWidth="1"/>
    <col min="1285" max="1289" width="0" style="610" hidden="1" customWidth="1"/>
    <col min="1290" max="1295" width="5.7109375" style="610" customWidth="1"/>
    <col min="1296" max="1296" width="6" style="610" customWidth="1"/>
    <col min="1297" max="1535" width="9.140625" style="610"/>
    <col min="1536" max="1536" width="9.5703125" style="610" customWidth="1"/>
    <col min="1537" max="1537" width="9.140625" style="610" customWidth="1"/>
    <col min="1538" max="1538" width="3.140625" style="610" customWidth="1"/>
    <col min="1539" max="1539" width="4.5703125" style="610" customWidth="1"/>
    <col min="1540" max="1540" width="7.140625" style="610" customWidth="1"/>
    <col min="1541" max="1545" width="0" style="610" hidden="1" customWidth="1"/>
    <col min="1546" max="1551" width="5.7109375" style="610" customWidth="1"/>
    <col min="1552" max="1552" width="6" style="610" customWidth="1"/>
    <col min="1553" max="1791" width="9.140625" style="610"/>
    <col min="1792" max="1792" width="9.5703125" style="610" customWidth="1"/>
    <col min="1793" max="1793" width="9.140625" style="610" customWidth="1"/>
    <col min="1794" max="1794" width="3.140625" style="610" customWidth="1"/>
    <col min="1795" max="1795" width="4.5703125" style="610" customWidth="1"/>
    <col min="1796" max="1796" width="7.140625" style="610" customWidth="1"/>
    <col min="1797" max="1801" width="0" style="610" hidden="1" customWidth="1"/>
    <col min="1802" max="1807" width="5.7109375" style="610" customWidth="1"/>
    <col min="1808" max="1808" width="6" style="610" customWidth="1"/>
    <col min="1809" max="2047" width="9.140625" style="610"/>
    <col min="2048" max="2048" width="9.5703125" style="610" customWidth="1"/>
    <col min="2049" max="2049" width="9.140625" style="610" customWidth="1"/>
    <col min="2050" max="2050" width="3.140625" style="610" customWidth="1"/>
    <col min="2051" max="2051" width="4.5703125" style="610" customWidth="1"/>
    <col min="2052" max="2052" width="7.140625" style="610" customWidth="1"/>
    <col min="2053" max="2057" width="0" style="610" hidden="1" customWidth="1"/>
    <col min="2058" max="2063" width="5.7109375" style="610" customWidth="1"/>
    <col min="2064" max="2064" width="6" style="610" customWidth="1"/>
    <col min="2065" max="2303" width="9.140625" style="610"/>
    <col min="2304" max="2304" width="9.5703125" style="610" customWidth="1"/>
    <col min="2305" max="2305" width="9.140625" style="610" customWidth="1"/>
    <col min="2306" max="2306" width="3.140625" style="610" customWidth="1"/>
    <col min="2307" max="2307" width="4.5703125" style="610" customWidth="1"/>
    <col min="2308" max="2308" width="7.140625" style="610" customWidth="1"/>
    <col min="2309" max="2313" width="0" style="610" hidden="1" customWidth="1"/>
    <col min="2314" max="2319" width="5.7109375" style="610" customWidth="1"/>
    <col min="2320" max="2320" width="6" style="610" customWidth="1"/>
    <col min="2321" max="2559" width="9.140625" style="610"/>
    <col min="2560" max="2560" width="9.5703125" style="610" customWidth="1"/>
    <col min="2561" max="2561" width="9.140625" style="610" customWidth="1"/>
    <col min="2562" max="2562" width="3.140625" style="610" customWidth="1"/>
    <col min="2563" max="2563" width="4.5703125" style="610" customWidth="1"/>
    <col min="2564" max="2564" width="7.140625" style="610" customWidth="1"/>
    <col min="2565" max="2569" width="0" style="610" hidden="1" customWidth="1"/>
    <col min="2570" max="2575" width="5.7109375" style="610" customWidth="1"/>
    <col min="2576" max="2576" width="6" style="610" customWidth="1"/>
    <col min="2577" max="2815" width="9.140625" style="610"/>
    <col min="2816" max="2816" width="9.5703125" style="610" customWidth="1"/>
    <col min="2817" max="2817" width="9.140625" style="610" customWidth="1"/>
    <col min="2818" max="2818" width="3.140625" style="610" customWidth="1"/>
    <col min="2819" max="2819" width="4.5703125" style="610" customWidth="1"/>
    <col min="2820" max="2820" width="7.140625" style="610" customWidth="1"/>
    <col min="2821" max="2825" width="0" style="610" hidden="1" customWidth="1"/>
    <col min="2826" max="2831" width="5.7109375" style="610" customWidth="1"/>
    <col min="2832" max="2832" width="6" style="610" customWidth="1"/>
    <col min="2833" max="3071" width="9.140625" style="610"/>
    <col min="3072" max="3072" width="9.5703125" style="610" customWidth="1"/>
    <col min="3073" max="3073" width="9.140625" style="610" customWidth="1"/>
    <col min="3074" max="3074" width="3.140625" style="610" customWidth="1"/>
    <col min="3075" max="3075" width="4.5703125" style="610" customWidth="1"/>
    <col min="3076" max="3076" width="7.140625" style="610" customWidth="1"/>
    <col min="3077" max="3081" width="0" style="610" hidden="1" customWidth="1"/>
    <col min="3082" max="3087" width="5.7109375" style="610" customWidth="1"/>
    <col min="3088" max="3088" width="6" style="610" customWidth="1"/>
    <col min="3089" max="3327" width="9.140625" style="610"/>
    <col min="3328" max="3328" width="9.5703125" style="610" customWidth="1"/>
    <col min="3329" max="3329" width="9.140625" style="610" customWidth="1"/>
    <col min="3330" max="3330" width="3.140625" style="610" customWidth="1"/>
    <col min="3331" max="3331" width="4.5703125" style="610" customWidth="1"/>
    <col min="3332" max="3332" width="7.140625" style="610" customWidth="1"/>
    <col min="3333" max="3337" width="0" style="610" hidden="1" customWidth="1"/>
    <col min="3338" max="3343" width="5.7109375" style="610" customWidth="1"/>
    <col min="3344" max="3344" width="6" style="610" customWidth="1"/>
    <col min="3345" max="3583" width="9.140625" style="610"/>
    <col min="3584" max="3584" width="9.5703125" style="610" customWidth="1"/>
    <col min="3585" max="3585" width="9.140625" style="610" customWidth="1"/>
    <col min="3586" max="3586" width="3.140625" style="610" customWidth="1"/>
    <col min="3587" max="3587" width="4.5703125" style="610" customWidth="1"/>
    <col min="3588" max="3588" width="7.140625" style="610" customWidth="1"/>
    <col min="3589" max="3593" width="0" style="610" hidden="1" customWidth="1"/>
    <col min="3594" max="3599" width="5.7109375" style="610" customWidth="1"/>
    <col min="3600" max="3600" width="6" style="610" customWidth="1"/>
    <col min="3601" max="3839" width="9.140625" style="610"/>
    <col min="3840" max="3840" width="9.5703125" style="610" customWidth="1"/>
    <col min="3841" max="3841" width="9.140625" style="610" customWidth="1"/>
    <col min="3842" max="3842" width="3.140625" style="610" customWidth="1"/>
    <col min="3843" max="3843" width="4.5703125" style="610" customWidth="1"/>
    <col min="3844" max="3844" width="7.140625" style="610" customWidth="1"/>
    <col min="3845" max="3849" width="0" style="610" hidden="1" customWidth="1"/>
    <col min="3850" max="3855" width="5.7109375" style="610" customWidth="1"/>
    <col min="3856" max="3856" width="6" style="610" customWidth="1"/>
    <col min="3857" max="4095" width="9.140625" style="610"/>
    <col min="4096" max="4096" width="9.5703125" style="610" customWidth="1"/>
    <col min="4097" max="4097" width="9.140625" style="610" customWidth="1"/>
    <col min="4098" max="4098" width="3.140625" style="610" customWidth="1"/>
    <col min="4099" max="4099" width="4.5703125" style="610" customWidth="1"/>
    <col min="4100" max="4100" width="7.140625" style="610" customWidth="1"/>
    <col min="4101" max="4105" width="0" style="610" hidden="1" customWidth="1"/>
    <col min="4106" max="4111" width="5.7109375" style="610" customWidth="1"/>
    <col min="4112" max="4112" width="6" style="610" customWidth="1"/>
    <col min="4113" max="4351" width="9.140625" style="610"/>
    <col min="4352" max="4352" width="9.5703125" style="610" customWidth="1"/>
    <col min="4353" max="4353" width="9.140625" style="610" customWidth="1"/>
    <col min="4354" max="4354" width="3.140625" style="610" customWidth="1"/>
    <col min="4355" max="4355" width="4.5703125" style="610" customWidth="1"/>
    <col min="4356" max="4356" width="7.140625" style="610" customWidth="1"/>
    <col min="4357" max="4361" width="0" style="610" hidden="1" customWidth="1"/>
    <col min="4362" max="4367" width="5.7109375" style="610" customWidth="1"/>
    <col min="4368" max="4368" width="6" style="610" customWidth="1"/>
    <col min="4369" max="4607" width="9.140625" style="610"/>
    <col min="4608" max="4608" width="9.5703125" style="610" customWidth="1"/>
    <col min="4609" max="4609" width="9.140625" style="610" customWidth="1"/>
    <col min="4610" max="4610" width="3.140625" style="610" customWidth="1"/>
    <col min="4611" max="4611" width="4.5703125" style="610" customWidth="1"/>
    <col min="4612" max="4612" width="7.140625" style="610" customWidth="1"/>
    <col min="4613" max="4617" width="0" style="610" hidden="1" customWidth="1"/>
    <col min="4618" max="4623" width="5.7109375" style="610" customWidth="1"/>
    <col min="4624" max="4624" width="6" style="610" customWidth="1"/>
    <col min="4625" max="4863" width="9.140625" style="610"/>
    <col min="4864" max="4864" width="9.5703125" style="610" customWidth="1"/>
    <col min="4865" max="4865" width="9.140625" style="610" customWidth="1"/>
    <col min="4866" max="4866" width="3.140625" style="610" customWidth="1"/>
    <col min="4867" max="4867" width="4.5703125" style="610" customWidth="1"/>
    <col min="4868" max="4868" width="7.140625" style="610" customWidth="1"/>
    <col min="4869" max="4873" width="0" style="610" hidden="1" customWidth="1"/>
    <col min="4874" max="4879" width="5.7109375" style="610" customWidth="1"/>
    <col min="4880" max="4880" width="6" style="610" customWidth="1"/>
    <col min="4881" max="5119" width="9.140625" style="610"/>
    <col min="5120" max="5120" width="9.5703125" style="610" customWidth="1"/>
    <col min="5121" max="5121" width="9.140625" style="610" customWidth="1"/>
    <col min="5122" max="5122" width="3.140625" style="610" customWidth="1"/>
    <col min="5123" max="5123" width="4.5703125" style="610" customWidth="1"/>
    <col min="5124" max="5124" width="7.140625" style="610" customWidth="1"/>
    <col min="5125" max="5129" width="0" style="610" hidden="1" customWidth="1"/>
    <col min="5130" max="5135" width="5.7109375" style="610" customWidth="1"/>
    <col min="5136" max="5136" width="6" style="610" customWidth="1"/>
    <col min="5137" max="5375" width="9.140625" style="610"/>
    <col min="5376" max="5376" width="9.5703125" style="610" customWidth="1"/>
    <col min="5377" max="5377" width="9.140625" style="610" customWidth="1"/>
    <col min="5378" max="5378" width="3.140625" style="610" customWidth="1"/>
    <col min="5379" max="5379" width="4.5703125" style="610" customWidth="1"/>
    <col min="5380" max="5380" width="7.140625" style="610" customWidth="1"/>
    <col min="5381" max="5385" width="0" style="610" hidden="1" customWidth="1"/>
    <col min="5386" max="5391" width="5.7109375" style="610" customWidth="1"/>
    <col min="5392" max="5392" width="6" style="610" customWidth="1"/>
    <col min="5393" max="5631" width="9.140625" style="610"/>
    <col min="5632" max="5632" width="9.5703125" style="610" customWidth="1"/>
    <col min="5633" max="5633" width="9.140625" style="610" customWidth="1"/>
    <col min="5634" max="5634" width="3.140625" style="610" customWidth="1"/>
    <col min="5635" max="5635" width="4.5703125" style="610" customWidth="1"/>
    <col min="5636" max="5636" width="7.140625" style="610" customWidth="1"/>
    <col min="5637" max="5641" width="0" style="610" hidden="1" customWidth="1"/>
    <col min="5642" max="5647" width="5.7109375" style="610" customWidth="1"/>
    <col min="5648" max="5648" width="6" style="610" customWidth="1"/>
    <col min="5649" max="5887" width="9.140625" style="610"/>
    <col min="5888" max="5888" width="9.5703125" style="610" customWidth="1"/>
    <col min="5889" max="5889" width="9.140625" style="610" customWidth="1"/>
    <col min="5890" max="5890" width="3.140625" style="610" customWidth="1"/>
    <col min="5891" max="5891" width="4.5703125" style="610" customWidth="1"/>
    <col min="5892" max="5892" width="7.140625" style="610" customWidth="1"/>
    <col min="5893" max="5897" width="0" style="610" hidden="1" customWidth="1"/>
    <col min="5898" max="5903" width="5.7109375" style="610" customWidth="1"/>
    <col min="5904" max="5904" width="6" style="610" customWidth="1"/>
    <col min="5905" max="6143" width="9.140625" style="610"/>
    <col min="6144" max="6144" width="9.5703125" style="610" customWidth="1"/>
    <col min="6145" max="6145" width="9.140625" style="610" customWidth="1"/>
    <col min="6146" max="6146" width="3.140625" style="610" customWidth="1"/>
    <col min="6147" max="6147" width="4.5703125" style="610" customWidth="1"/>
    <col min="6148" max="6148" width="7.140625" style="610" customWidth="1"/>
    <col min="6149" max="6153" width="0" style="610" hidden="1" customWidth="1"/>
    <col min="6154" max="6159" width="5.7109375" style="610" customWidth="1"/>
    <col min="6160" max="6160" width="6" style="610" customWidth="1"/>
    <col min="6161" max="6399" width="9.140625" style="610"/>
    <col min="6400" max="6400" width="9.5703125" style="610" customWidth="1"/>
    <col min="6401" max="6401" width="9.140625" style="610" customWidth="1"/>
    <col min="6402" max="6402" width="3.140625" style="610" customWidth="1"/>
    <col min="6403" max="6403" width="4.5703125" style="610" customWidth="1"/>
    <col min="6404" max="6404" width="7.140625" style="610" customWidth="1"/>
    <col min="6405" max="6409" width="0" style="610" hidden="1" customWidth="1"/>
    <col min="6410" max="6415" width="5.7109375" style="610" customWidth="1"/>
    <col min="6416" max="6416" width="6" style="610" customWidth="1"/>
    <col min="6417" max="6655" width="9.140625" style="610"/>
    <col min="6656" max="6656" width="9.5703125" style="610" customWidth="1"/>
    <col min="6657" max="6657" width="9.140625" style="610" customWidth="1"/>
    <col min="6658" max="6658" width="3.140625" style="610" customWidth="1"/>
    <col min="6659" max="6659" width="4.5703125" style="610" customWidth="1"/>
    <col min="6660" max="6660" width="7.140625" style="610" customWidth="1"/>
    <col min="6661" max="6665" width="0" style="610" hidden="1" customWidth="1"/>
    <col min="6666" max="6671" width="5.7109375" style="610" customWidth="1"/>
    <col min="6672" max="6672" width="6" style="610" customWidth="1"/>
    <col min="6673" max="6911" width="9.140625" style="610"/>
    <col min="6912" max="6912" width="9.5703125" style="610" customWidth="1"/>
    <col min="6913" max="6913" width="9.140625" style="610" customWidth="1"/>
    <col min="6914" max="6914" width="3.140625" style="610" customWidth="1"/>
    <col min="6915" max="6915" width="4.5703125" style="610" customWidth="1"/>
    <col min="6916" max="6916" width="7.140625" style="610" customWidth="1"/>
    <col min="6917" max="6921" width="0" style="610" hidden="1" customWidth="1"/>
    <col min="6922" max="6927" width="5.7109375" style="610" customWidth="1"/>
    <col min="6928" max="6928" width="6" style="610" customWidth="1"/>
    <col min="6929" max="7167" width="9.140625" style="610"/>
    <col min="7168" max="7168" width="9.5703125" style="610" customWidth="1"/>
    <col min="7169" max="7169" width="9.140625" style="610" customWidth="1"/>
    <col min="7170" max="7170" width="3.140625" style="610" customWidth="1"/>
    <col min="7171" max="7171" width="4.5703125" style="610" customWidth="1"/>
    <col min="7172" max="7172" width="7.140625" style="610" customWidth="1"/>
    <col min="7173" max="7177" width="0" style="610" hidden="1" customWidth="1"/>
    <col min="7178" max="7183" width="5.7109375" style="610" customWidth="1"/>
    <col min="7184" max="7184" width="6" style="610" customWidth="1"/>
    <col min="7185" max="7423" width="9.140625" style="610"/>
    <col min="7424" max="7424" width="9.5703125" style="610" customWidth="1"/>
    <col min="7425" max="7425" width="9.140625" style="610" customWidth="1"/>
    <col min="7426" max="7426" width="3.140625" style="610" customWidth="1"/>
    <col min="7427" max="7427" width="4.5703125" style="610" customWidth="1"/>
    <col min="7428" max="7428" width="7.140625" style="610" customWidth="1"/>
    <col min="7429" max="7433" width="0" style="610" hidden="1" customWidth="1"/>
    <col min="7434" max="7439" width="5.7109375" style="610" customWidth="1"/>
    <col min="7440" max="7440" width="6" style="610" customWidth="1"/>
    <col min="7441" max="7679" width="9.140625" style="610"/>
    <col min="7680" max="7680" width="9.5703125" style="610" customWidth="1"/>
    <col min="7681" max="7681" width="9.140625" style="610" customWidth="1"/>
    <col min="7682" max="7682" width="3.140625" style="610" customWidth="1"/>
    <col min="7683" max="7683" width="4.5703125" style="610" customWidth="1"/>
    <col min="7684" max="7684" width="7.140625" style="610" customWidth="1"/>
    <col min="7685" max="7689" width="0" style="610" hidden="1" customWidth="1"/>
    <col min="7690" max="7695" width="5.7109375" style="610" customWidth="1"/>
    <col min="7696" max="7696" width="6" style="610" customWidth="1"/>
    <col min="7697" max="7935" width="9.140625" style="610"/>
    <col min="7936" max="7936" width="9.5703125" style="610" customWidth="1"/>
    <col min="7937" max="7937" width="9.140625" style="610" customWidth="1"/>
    <col min="7938" max="7938" width="3.140625" style="610" customWidth="1"/>
    <col min="7939" max="7939" width="4.5703125" style="610" customWidth="1"/>
    <col min="7940" max="7940" width="7.140625" style="610" customWidth="1"/>
    <col min="7941" max="7945" width="0" style="610" hidden="1" customWidth="1"/>
    <col min="7946" max="7951" width="5.7109375" style="610" customWidth="1"/>
    <col min="7952" max="7952" width="6" style="610" customWidth="1"/>
    <col min="7953" max="8191" width="9.140625" style="610"/>
    <col min="8192" max="8192" width="9.5703125" style="610" customWidth="1"/>
    <col min="8193" max="8193" width="9.140625" style="610" customWidth="1"/>
    <col min="8194" max="8194" width="3.140625" style="610" customWidth="1"/>
    <col min="8195" max="8195" width="4.5703125" style="610" customWidth="1"/>
    <col min="8196" max="8196" width="7.140625" style="610" customWidth="1"/>
    <col min="8197" max="8201" width="0" style="610" hidden="1" customWidth="1"/>
    <col min="8202" max="8207" width="5.7109375" style="610" customWidth="1"/>
    <col min="8208" max="8208" width="6" style="610" customWidth="1"/>
    <col min="8209" max="8447" width="9.140625" style="610"/>
    <col min="8448" max="8448" width="9.5703125" style="610" customWidth="1"/>
    <col min="8449" max="8449" width="9.140625" style="610" customWidth="1"/>
    <col min="8450" max="8450" width="3.140625" style="610" customWidth="1"/>
    <col min="8451" max="8451" width="4.5703125" style="610" customWidth="1"/>
    <col min="8452" max="8452" width="7.140625" style="610" customWidth="1"/>
    <col min="8453" max="8457" width="0" style="610" hidden="1" customWidth="1"/>
    <col min="8458" max="8463" width="5.7109375" style="610" customWidth="1"/>
    <col min="8464" max="8464" width="6" style="610" customWidth="1"/>
    <col min="8465" max="8703" width="9.140625" style="610"/>
    <col min="8704" max="8704" width="9.5703125" style="610" customWidth="1"/>
    <col min="8705" max="8705" width="9.140625" style="610" customWidth="1"/>
    <col min="8706" max="8706" width="3.140625" style="610" customWidth="1"/>
    <col min="8707" max="8707" width="4.5703125" style="610" customWidth="1"/>
    <col min="8708" max="8708" width="7.140625" style="610" customWidth="1"/>
    <col min="8709" max="8713" width="0" style="610" hidden="1" customWidth="1"/>
    <col min="8714" max="8719" width="5.7109375" style="610" customWidth="1"/>
    <col min="8720" max="8720" width="6" style="610" customWidth="1"/>
    <col min="8721" max="8959" width="9.140625" style="610"/>
    <col min="8960" max="8960" width="9.5703125" style="610" customWidth="1"/>
    <col min="8961" max="8961" width="9.140625" style="610" customWidth="1"/>
    <col min="8962" max="8962" width="3.140625" style="610" customWidth="1"/>
    <col min="8963" max="8963" width="4.5703125" style="610" customWidth="1"/>
    <col min="8964" max="8964" width="7.140625" style="610" customWidth="1"/>
    <col min="8965" max="8969" width="0" style="610" hidden="1" customWidth="1"/>
    <col min="8970" max="8975" width="5.7109375" style="610" customWidth="1"/>
    <col min="8976" max="8976" width="6" style="610" customWidth="1"/>
    <col min="8977" max="9215" width="9.140625" style="610"/>
    <col min="9216" max="9216" width="9.5703125" style="610" customWidth="1"/>
    <col min="9217" max="9217" width="9.140625" style="610" customWidth="1"/>
    <col min="9218" max="9218" width="3.140625" style="610" customWidth="1"/>
    <col min="9219" max="9219" width="4.5703125" style="610" customWidth="1"/>
    <col min="9220" max="9220" width="7.140625" style="610" customWidth="1"/>
    <col min="9221" max="9225" width="0" style="610" hidden="1" customWidth="1"/>
    <col min="9226" max="9231" width="5.7109375" style="610" customWidth="1"/>
    <col min="9232" max="9232" width="6" style="610" customWidth="1"/>
    <col min="9233" max="9471" width="9.140625" style="610"/>
    <col min="9472" max="9472" width="9.5703125" style="610" customWidth="1"/>
    <col min="9473" max="9473" width="9.140625" style="610" customWidth="1"/>
    <col min="9474" max="9474" width="3.140625" style="610" customWidth="1"/>
    <col min="9475" max="9475" width="4.5703125" style="610" customWidth="1"/>
    <col min="9476" max="9476" width="7.140625" style="610" customWidth="1"/>
    <col min="9477" max="9481" width="0" style="610" hidden="1" customWidth="1"/>
    <col min="9482" max="9487" width="5.7109375" style="610" customWidth="1"/>
    <col min="9488" max="9488" width="6" style="610" customWidth="1"/>
    <col min="9489" max="9727" width="9.140625" style="610"/>
    <col min="9728" max="9728" width="9.5703125" style="610" customWidth="1"/>
    <col min="9729" max="9729" width="9.140625" style="610" customWidth="1"/>
    <col min="9730" max="9730" width="3.140625" style="610" customWidth="1"/>
    <col min="9731" max="9731" width="4.5703125" style="610" customWidth="1"/>
    <col min="9732" max="9732" width="7.140625" style="610" customWidth="1"/>
    <col min="9733" max="9737" width="0" style="610" hidden="1" customWidth="1"/>
    <col min="9738" max="9743" width="5.7109375" style="610" customWidth="1"/>
    <col min="9744" max="9744" width="6" style="610" customWidth="1"/>
    <col min="9745" max="9983" width="9.140625" style="610"/>
    <col min="9984" max="9984" width="9.5703125" style="610" customWidth="1"/>
    <col min="9985" max="9985" width="9.140625" style="610" customWidth="1"/>
    <col min="9986" max="9986" width="3.140625" style="610" customWidth="1"/>
    <col min="9987" max="9987" width="4.5703125" style="610" customWidth="1"/>
    <col min="9988" max="9988" width="7.140625" style="610" customWidth="1"/>
    <col min="9989" max="9993" width="0" style="610" hidden="1" customWidth="1"/>
    <col min="9994" max="9999" width="5.7109375" style="610" customWidth="1"/>
    <col min="10000" max="10000" width="6" style="610" customWidth="1"/>
    <col min="10001" max="10239" width="9.140625" style="610"/>
    <col min="10240" max="10240" width="9.5703125" style="610" customWidth="1"/>
    <col min="10241" max="10241" width="9.140625" style="610" customWidth="1"/>
    <col min="10242" max="10242" width="3.140625" style="610" customWidth="1"/>
    <col min="10243" max="10243" width="4.5703125" style="610" customWidth="1"/>
    <col min="10244" max="10244" width="7.140625" style="610" customWidth="1"/>
    <col min="10245" max="10249" width="0" style="610" hidden="1" customWidth="1"/>
    <col min="10250" max="10255" width="5.7109375" style="610" customWidth="1"/>
    <col min="10256" max="10256" width="6" style="610" customWidth="1"/>
    <col min="10257" max="10495" width="9.140625" style="610"/>
    <col min="10496" max="10496" width="9.5703125" style="610" customWidth="1"/>
    <col min="10497" max="10497" width="9.140625" style="610" customWidth="1"/>
    <col min="10498" max="10498" width="3.140625" style="610" customWidth="1"/>
    <col min="10499" max="10499" width="4.5703125" style="610" customWidth="1"/>
    <col min="10500" max="10500" width="7.140625" style="610" customWidth="1"/>
    <col min="10501" max="10505" width="0" style="610" hidden="1" customWidth="1"/>
    <col min="10506" max="10511" width="5.7109375" style="610" customWidth="1"/>
    <col min="10512" max="10512" width="6" style="610" customWidth="1"/>
    <col min="10513" max="10751" width="9.140625" style="610"/>
    <col min="10752" max="10752" width="9.5703125" style="610" customWidth="1"/>
    <col min="10753" max="10753" width="9.140625" style="610" customWidth="1"/>
    <col min="10754" max="10754" width="3.140625" style="610" customWidth="1"/>
    <col min="10755" max="10755" width="4.5703125" style="610" customWidth="1"/>
    <col min="10756" max="10756" width="7.140625" style="610" customWidth="1"/>
    <col min="10757" max="10761" width="0" style="610" hidden="1" customWidth="1"/>
    <col min="10762" max="10767" width="5.7109375" style="610" customWidth="1"/>
    <col min="10768" max="10768" width="6" style="610" customWidth="1"/>
    <col min="10769" max="11007" width="9.140625" style="610"/>
    <col min="11008" max="11008" width="9.5703125" style="610" customWidth="1"/>
    <col min="11009" max="11009" width="9.140625" style="610" customWidth="1"/>
    <col min="11010" max="11010" width="3.140625" style="610" customWidth="1"/>
    <col min="11011" max="11011" width="4.5703125" style="610" customWidth="1"/>
    <col min="11012" max="11012" width="7.140625" style="610" customWidth="1"/>
    <col min="11013" max="11017" width="0" style="610" hidden="1" customWidth="1"/>
    <col min="11018" max="11023" width="5.7109375" style="610" customWidth="1"/>
    <col min="11024" max="11024" width="6" style="610" customWidth="1"/>
    <col min="11025" max="11263" width="9.140625" style="610"/>
    <col min="11264" max="11264" width="9.5703125" style="610" customWidth="1"/>
    <col min="11265" max="11265" width="9.140625" style="610" customWidth="1"/>
    <col min="11266" max="11266" width="3.140625" style="610" customWidth="1"/>
    <col min="11267" max="11267" width="4.5703125" style="610" customWidth="1"/>
    <col min="11268" max="11268" width="7.140625" style="610" customWidth="1"/>
    <col min="11269" max="11273" width="0" style="610" hidden="1" customWidth="1"/>
    <col min="11274" max="11279" width="5.7109375" style="610" customWidth="1"/>
    <col min="11280" max="11280" width="6" style="610" customWidth="1"/>
    <col min="11281" max="11519" width="9.140625" style="610"/>
    <col min="11520" max="11520" width="9.5703125" style="610" customWidth="1"/>
    <col min="11521" max="11521" width="9.140625" style="610" customWidth="1"/>
    <col min="11522" max="11522" width="3.140625" style="610" customWidth="1"/>
    <col min="11523" max="11523" width="4.5703125" style="610" customWidth="1"/>
    <col min="11524" max="11524" width="7.140625" style="610" customWidth="1"/>
    <col min="11525" max="11529" width="0" style="610" hidden="1" customWidth="1"/>
    <col min="11530" max="11535" width="5.7109375" style="610" customWidth="1"/>
    <col min="11536" max="11536" width="6" style="610" customWidth="1"/>
    <col min="11537" max="11775" width="9.140625" style="610"/>
    <col min="11776" max="11776" width="9.5703125" style="610" customWidth="1"/>
    <col min="11777" max="11777" width="9.140625" style="610" customWidth="1"/>
    <col min="11778" max="11778" width="3.140625" style="610" customWidth="1"/>
    <col min="11779" max="11779" width="4.5703125" style="610" customWidth="1"/>
    <col min="11780" max="11780" width="7.140625" style="610" customWidth="1"/>
    <col min="11781" max="11785" width="0" style="610" hidden="1" customWidth="1"/>
    <col min="11786" max="11791" width="5.7109375" style="610" customWidth="1"/>
    <col min="11792" max="11792" width="6" style="610" customWidth="1"/>
    <col min="11793" max="12031" width="9.140625" style="610"/>
    <col min="12032" max="12032" width="9.5703125" style="610" customWidth="1"/>
    <col min="12033" max="12033" width="9.140625" style="610" customWidth="1"/>
    <col min="12034" max="12034" width="3.140625" style="610" customWidth="1"/>
    <col min="12035" max="12035" width="4.5703125" style="610" customWidth="1"/>
    <col min="12036" max="12036" width="7.140625" style="610" customWidth="1"/>
    <col min="12037" max="12041" width="0" style="610" hidden="1" customWidth="1"/>
    <col min="12042" max="12047" width="5.7109375" style="610" customWidth="1"/>
    <col min="12048" max="12048" width="6" style="610" customWidth="1"/>
    <col min="12049" max="12287" width="9.140625" style="610"/>
    <col min="12288" max="12288" width="9.5703125" style="610" customWidth="1"/>
    <col min="12289" max="12289" width="9.140625" style="610" customWidth="1"/>
    <col min="12290" max="12290" width="3.140625" style="610" customWidth="1"/>
    <col min="12291" max="12291" width="4.5703125" style="610" customWidth="1"/>
    <col min="12292" max="12292" width="7.140625" style="610" customWidth="1"/>
    <col min="12293" max="12297" width="0" style="610" hidden="1" customWidth="1"/>
    <col min="12298" max="12303" width="5.7109375" style="610" customWidth="1"/>
    <col min="12304" max="12304" width="6" style="610" customWidth="1"/>
    <col min="12305" max="12543" width="9.140625" style="610"/>
    <col min="12544" max="12544" width="9.5703125" style="610" customWidth="1"/>
    <col min="12545" max="12545" width="9.140625" style="610" customWidth="1"/>
    <col min="12546" max="12546" width="3.140625" style="610" customWidth="1"/>
    <col min="12547" max="12547" width="4.5703125" style="610" customWidth="1"/>
    <col min="12548" max="12548" width="7.140625" style="610" customWidth="1"/>
    <col min="12549" max="12553" width="0" style="610" hidden="1" customWidth="1"/>
    <col min="12554" max="12559" width="5.7109375" style="610" customWidth="1"/>
    <col min="12560" max="12560" width="6" style="610" customWidth="1"/>
    <col min="12561" max="12799" width="9.140625" style="610"/>
    <col min="12800" max="12800" width="9.5703125" style="610" customWidth="1"/>
    <col min="12801" max="12801" width="9.140625" style="610" customWidth="1"/>
    <col min="12802" max="12802" width="3.140625" style="610" customWidth="1"/>
    <col min="12803" max="12803" width="4.5703125" style="610" customWidth="1"/>
    <col min="12804" max="12804" width="7.140625" style="610" customWidth="1"/>
    <col min="12805" max="12809" width="0" style="610" hidden="1" customWidth="1"/>
    <col min="12810" max="12815" width="5.7109375" style="610" customWidth="1"/>
    <col min="12816" max="12816" width="6" style="610" customWidth="1"/>
    <col min="12817" max="13055" width="9.140625" style="610"/>
    <col min="13056" max="13056" width="9.5703125" style="610" customWidth="1"/>
    <col min="13057" max="13057" width="9.140625" style="610" customWidth="1"/>
    <col min="13058" max="13058" width="3.140625" style="610" customWidth="1"/>
    <col min="13059" max="13059" width="4.5703125" style="610" customWidth="1"/>
    <col min="13060" max="13060" width="7.140625" style="610" customWidth="1"/>
    <col min="13061" max="13065" width="0" style="610" hidden="1" customWidth="1"/>
    <col min="13066" max="13071" width="5.7109375" style="610" customWidth="1"/>
    <col min="13072" max="13072" width="6" style="610" customWidth="1"/>
    <col min="13073" max="13311" width="9.140625" style="610"/>
    <col min="13312" max="13312" width="9.5703125" style="610" customWidth="1"/>
    <col min="13313" max="13313" width="9.140625" style="610" customWidth="1"/>
    <col min="13314" max="13314" width="3.140625" style="610" customWidth="1"/>
    <col min="13315" max="13315" width="4.5703125" style="610" customWidth="1"/>
    <col min="13316" max="13316" width="7.140625" style="610" customWidth="1"/>
    <col min="13317" max="13321" width="0" style="610" hidden="1" customWidth="1"/>
    <col min="13322" max="13327" width="5.7109375" style="610" customWidth="1"/>
    <col min="13328" max="13328" width="6" style="610" customWidth="1"/>
    <col min="13329" max="13567" width="9.140625" style="610"/>
    <col min="13568" max="13568" width="9.5703125" style="610" customWidth="1"/>
    <col min="13569" max="13569" width="9.140625" style="610" customWidth="1"/>
    <col min="13570" max="13570" width="3.140625" style="610" customWidth="1"/>
    <col min="13571" max="13571" width="4.5703125" style="610" customWidth="1"/>
    <col min="13572" max="13572" width="7.140625" style="610" customWidth="1"/>
    <col min="13573" max="13577" width="0" style="610" hidden="1" customWidth="1"/>
    <col min="13578" max="13583" width="5.7109375" style="610" customWidth="1"/>
    <col min="13584" max="13584" width="6" style="610" customWidth="1"/>
    <col min="13585" max="13823" width="9.140625" style="610"/>
    <col min="13824" max="13824" width="9.5703125" style="610" customWidth="1"/>
    <col min="13825" max="13825" width="9.140625" style="610" customWidth="1"/>
    <col min="13826" max="13826" width="3.140625" style="610" customWidth="1"/>
    <col min="13827" max="13827" width="4.5703125" style="610" customWidth="1"/>
    <col min="13828" max="13828" width="7.140625" style="610" customWidth="1"/>
    <col min="13829" max="13833" width="0" style="610" hidden="1" customWidth="1"/>
    <col min="13834" max="13839" width="5.7109375" style="610" customWidth="1"/>
    <col min="13840" max="13840" width="6" style="610" customWidth="1"/>
    <col min="13841" max="14079" width="9.140625" style="610"/>
    <col min="14080" max="14080" width="9.5703125" style="610" customWidth="1"/>
    <col min="14081" max="14081" width="9.140625" style="610" customWidth="1"/>
    <col min="14082" max="14082" width="3.140625" style="610" customWidth="1"/>
    <col min="14083" max="14083" width="4.5703125" style="610" customWidth="1"/>
    <col min="14084" max="14084" width="7.140625" style="610" customWidth="1"/>
    <col min="14085" max="14089" width="0" style="610" hidden="1" customWidth="1"/>
    <col min="14090" max="14095" width="5.7109375" style="610" customWidth="1"/>
    <col min="14096" max="14096" width="6" style="610" customWidth="1"/>
    <col min="14097" max="14335" width="9.140625" style="610"/>
    <col min="14336" max="14336" width="9.5703125" style="610" customWidth="1"/>
    <col min="14337" max="14337" width="9.140625" style="610" customWidth="1"/>
    <col min="14338" max="14338" width="3.140625" style="610" customWidth="1"/>
    <col min="14339" max="14339" width="4.5703125" style="610" customWidth="1"/>
    <col min="14340" max="14340" width="7.140625" style="610" customWidth="1"/>
    <col min="14341" max="14345" width="0" style="610" hidden="1" customWidth="1"/>
    <col min="14346" max="14351" width="5.7109375" style="610" customWidth="1"/>
    <col min="14352" max="14352" width="6" style="610" customWidth="1"/>
    <col min="14353" max="14591" width="9.140625" style="610"/>
    <col min="14592" max="14592" width="9.5703125" style="610" customWidth="1"/>
    <col min="14593" max="14593" width="9.140625" style="610" customWidth="1"/>
    <col min="14594" max="14594" width="3.140625" style="610" customWidth="1"/>
    <col min="14595" max="14595" width="4.5703125" style="610" customWidth="1"/>
    <col min="14596" max="14596" width="7.140625" style="610" customWidth="1"/>
    <col min="14597" max="14601" width="0" style="610" hidden="1" customWidth="1"/>
    <col min="14602" max="14607" width="5.7109375" style="610" customWidth="1"/>
    <col min="14608" max="14608" width="6" style="610" customWidth="1"/>
    <col min="14609" max="14847" width="9.140625" style="610"/>
    <col min="14848" max="14848" width="9.5703125" style="610" customWidth="1"/>
    <col min="14849" max="14849" width="9.140625" style="610" customWidth="1"/>
    <col min="14850" max="14850" width="3.140625" style="610" customWidth="1"/>
    <col min="14851" max="14851" width="4.5703125" style="610" customWidth="1"/>
    <col min="14852" max="14852" width="7.140625" style="610" customWidth="1"/>
    <col min="14853" max="14857" width="0" style="610" hidden="1" customWidth="1"/>
    <col min="14858" max="14863" width="5.7109375" style="610" customWidth="1"/>
    <col min="14864" max="14864" width="6" style="610" customWidth="1"/>
    <col min="14865" max="15103" width="9.140625" style="610"/>
    <col min="15104" max="15104" width="9.5703125" style="610" customWidth="1"/>
    <col min="15105" max="15105" width="9.140625" style="610" customWidth="1"/>
    <col min="15106" max="15106" width="3.140625" style="610" customWidth="1"/>
    <col min="15107" max="15107" width="4.5703125" style="610" customWidth="1"/>
    <col min="15108" max="15108" width="7.140625" style="610" customWidth="1"/>
    <col min="15109" max="15113" width="0" style="610" hidden="1" customWidth="1"/>
    <col min="15114" max="15119" width="5.7109375" style="610" customWidth="1"/>
    <col min="15120" max="15120" width="6" style="610" customWidth="1"/>
    <col min="15121" max="15359" width="9.140625" style="610"/>
    <col min="15360" max="15360" width="9.5703125" style="610" customWidth="1"/>
    <col min="15361" max="15361" width="9.140625" style="610" customWidth="1"/>
    <col min="15362" max="15362" width="3.140625" style="610" customWidth="1"/>
    <col min="15363" max="15363" width="4.5703125" style="610" customWidth="1"/>
    <col min="15364" max="15364" width="7.140625" style="610" customWidth="1"/>
    <col min="15365" max="15369" width="0" style="610" hidden="1" customWidth="1"/>
    <col min="15370" max="15375" width="5.7109375" style="610" customWidth="1"/>
    <col min="15376" max="15376" width="6" style="610" customWidth="1"/>
    <col min="15377" max="15615" width="9.140625" style="610"/>
    <col min="15616" max="15616" width="9.5703125" style="610" customWidth="1"/>
    <col min="15617" max="15617" width="9.140625" style="610" customWidth="1"/>
    <col min="15618" max="15618" width="3.140625" style="610" customWidth="1"/>
    <col min="15619" max="15619" width="4.5703125" style="610" customWidth="1"/>
    <col min="15620" max="15620" width="7.140625" style="610" customWidth="1"/>
    <col min="15621" max="15625" width="0" style="610" hidden="1" customWidth="1"/>
    <col min="15626" max="15631" width="5.7109375" style="610" customWidth="1"/>
    <col min="15632" max="15632" width="6" style="610" customWidth="1"/>
    <col min="15633" max="15871" width="9.140625" style="610"/>
    <col min="15872" max="15872" width="9.5703125" style="610" customWidth="1"/>
    <col min="15873" max="15873" width="9.140625" style="610" customWidth="1"/>
    <col min="15874" max="15874" width="3.140625" style="610" customWidth="1"/>
    <col min="15875" max="15875" width="4.5703125" style="610" customWidth="1"/>
    <col min="15876" max="15876" width="7.140625" style="610" customWidth="1"/>
    <col min="15877" max="15881" width="0" style="610" hidden="1" customWidth="1"/>
    <col min="15882" max="15887" width="5.7109375" style="610" customWidth="1"/>
    <col min="15888" max="15888" width="6" style="610" customWidth="1"/>
    <col min="15889" max="16127" width="9.140625" style="610"/>
    <col min="16128" max="16128" width="9.5703125" style="610" customWidth="1"/>
    <col min="16129" max="16129" width="9.140625" style="610" customWidth="1"/>
    <col min="16130" max="16130" width="3.140625" style="610" customWidth="1"/>
    <col min="16131" max="16131" width="4.5703125" style="610" customWidth="1"/>
    <col min="16132" max="16132" width="7.140625" style="610" customWidth="1"/>
    <col min="16133" max="16137" width="0" style="610" hidden="1" customWidth="1"/>
    <col min="16138" max="16143" width="5.7109375" style="610" customWidth="1"/>
    <col min="16144" max="16144" width="6" style="610" customWidth="1"/>
    <col min="16145" max="16384" width="9.140625" style="610"/>
  </cols>
  <sheetData>
    <row r="1" spans="1:16" ht="15.75">
      <c r="A1" s="983" t="s">
        <v>829</v>
      </c>
      <c r="B1" s="983"/>
      <c r="C1" s="983"/>
      <c r="D1" s="983"/>
      <c r="E1" s="983"/>
      <c r="F1" s="983"/>
      <c r="G1" s="688"/>
      <c r="H1" s="688"/>
      <c r="I1" s="688"/>
      <c r="J1" s="688"/>
      <c r="K1" s="688"/>
      <c r="L1" s="688"/>
      <c r="M1" s="688"/>
      <c r="N1" s="688"/>
    </row>
    <row r="2" spans="1:16">
      <c r="A2" s="611"/>
      <c r="B2" s="611"/>
      <c r="C2" s="611"/>
    </row>
    <row r="3" spans="1:16">
      <c r="A3" s="984"/>
      <c r="B3" s="984"/>
      <c r="C3" s="985" t="s">
        <v>830</v>
      </c>
      <c r="D3" s="986" t="s">
        <v>831</v>
      </c>
      <c r="E3" s="986" t="s">
        <v>832</v>
      </c>
      <c r="F3" s="986"/>
      <c r="G3" s="986"/>
      <c r="H3" s="986"/>
      <c r="I3" s="986"/>
      <c r="J3" s="986"/>
      <c r="K3" s="987"/>
      <c r="L3" s="987"/>
      <c r="M3" s="987"/>
      <c r="N3" s="987"/>
      <c r="O3" s="987"/>
      <c r="P3" s="987"/>
    </row>
    <row r="4" spans="1:16" ht="31.5">
      <c r="A4" s="984"/>
      <c r="B4" s="984"/>
      <c r="C4" s="985"/>
      <c r="D4" s="986"/>
      <c r="E4" s="151" t="s">
        <v>833</v>
      </c>
      <c r="F4" s="151" t="s">
        <v>834</v>
      </c>
      <c r="G4" s="151" t="s">
        <v>835</v>
      </c>
      <c r="H4" s="151" t="s">
        <v>836</v>
      </c>
      <c r="I4" s="151" t="s">
        <v>837</v>
      </c>
      <c r="J4" s="151" t="s">
        <v>838</v>
      </c>
      <c r="K4" s="151" t="s">
        <v>839</v>
      </c>
      <c r="L4" s="151" t="s">
        <v>840</v>
      </c>
      <c r="M4" s="151" t="s">
        <v>841</v>
      </c>
      <c r="N4" s="151" t="s">
        <v>842</v>
      </c>
      <c r="O4" s="151" t="s">
        <v>843</v>
      </c>
      <c r="P4" s="151" t="s">
        <v>844</v>
      </c>
    </row>
    <row r="5" spans="1:16">
      <c r="A5" s="613" t="s">
        <v>845</v>
      </c>
      <c r="B5" s="613"/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</row>
    <row r="6" spans="1:16">
      <c r="A6" s="613" t="s">
        <v>846</v>
      </c>
      <c r="B6" s="613"/>
      <c r="C6" s="613"/>
      <c r="D6" s="613"/>
      <c r="E6" s="613"/>
      <c r="F6" s="613"/>
      <c r="G6" s="613"/>
      <c r="H6" s="613"/>
      <c r="I6" s="613"/>
      <c r="J6" s="613"/>
      <c r="K6" s="613"/>
      <c r="L6" s="613"/>
      <c r="M6" s="613"/>
      <c r="N6" s="613"/>
      <c r="O6" s="613"/>
      <c r="P6" s="613"/>
    </row>
    <row r="7" spans="1:16">
      <c r="A7" s="982" t="s">
        <v>847</v>
      </c>
      <c r="B7" s="600" t="s">
        <v>848</v>
      </c>
      <c r="C7" s="600" t="s">
        <v>849</v>
      </c>
      <c r="D7" s="614">
        <v>1257.6923000000002</v>
      </c>
      <c r="E7" s="615">
        <v>1257.6923000000002</v>
      </c>
      <c r="F7" s="615">
        <v>1257.6923000000002</v>
      </c>
      <c r="G7" s="615">
        <v>1374.1818000000001</v>
      </c>
      <c r="H7" s="615">
        <v>1374.1818000000001</v>
      </c>
      <c r="I7" s="615">
        <v>1374.1818000000001</v>
      </c>
      <c r="J7" s="615">
        <v>1420.8333</v>
      </c>
      <c r="K7" s="615">
        <v>1420.8333</v>
      </c>
      <c r="L7" s="615">
        <v>1420.8333</v>
      </c>
      <c r="M7" s="615">
        <v>1420.8333</v>
      </c>
      <c r="N7" s="615">
        <v>1420.8333</v>
      </c>
      <c r="O7" s="615">
        <v>1430.1</v>
      </c>
      <c r="P7" s="615">
        <v>1386.4583</v>
      </c>
    </row>
    <row r="8" spans="1:16">
      <c r="A8" s="982"/>
      <c r="B8" s="600" t="s">
        <v>850</v>
      </c>
      <c r="C8" s="600" t="s">
        <v>849</v>
      </c>
      <c r="D8" s="614">
        <v>1036.9231</v>
      </c>
      <c r="E8" s="615">
        <v>1036.9231</v>
      </c>
      <c r="F8" s="615">
        <v>1036.9231</v>
      </c>
      <c r="G8" s="615">
        <v>1115</v>
      </c>
      <c r="H8" s="615">
        <v>1115</v>
      </c>
      <c r="I8" s="615">
        <v>1115</v>
      </c>
      <c r="J8" s="615">
        <v>1155</v>
      </c>
      <c r="K8" s="615">
        <v>1155</v>
      </c>
      <c r="L8" s="615">
        <v>1155</v>
      </c>
      <c r="M8" s="615">
        <v>1155</v>
      </c>
      <c r="N8" s="615">
        <v>1155</v>
      </c>
      <c r="O8" s="615">
        <v>1158</v>
      </c>
      <c r="P8" s="615">
        <v>1139.5833</v>
      </c>
    </row>
    <row r="9" spans="1:16">
      <c r="A9" s="982" t="s">
        <v>851</v>
      </c>
      <c r="B9" s="600" t="s">
        <v>848</v>
      </c>
      <c r="C9" s="600" t="s">
        <v>849</v>
      </c>
      <c r="D9" s="614">
        <v>679.23080000000004</v>
      </c>
      <c r="E9" s="615">
        <v>679.23080000000004</v>
      </c>
      <c r="F9" s="615">
        <v>679.23080000000004</v>
      </c>
      <c r="G9" s="615">
        <v>823.44</v>
      </c>
      <c r="H9" s="615">
        <v>823.44</v>
      </c>
      <c r="I9" s="615">
        <v>823.44</v>
      </c>
      <c r="J9" s="615">
        <v>827.27269999999999</v>
      </c>
      <c r="K9" s="615">
        <v>827.27269999999999</v>
      </c>
      <c r="L9" s="615">
        <v>827.27269999999999</v>
      </c>
      <c r="M9" s="615">
        <v>827.27269999999999</v>
      </c>
      <c r="N9" s="615">
        <v>827.27269999999999</v>
      </c>
      <c r="O9" s="615">
        <v>830</v>
      </c>
      <c r="P9" s="615">
        <v>817</v>
      </c>
    </row>
    <row r="10" spans="1:16">
      <c r="A10" s="982"/>
      <c r="B10" s="600" t="s">
        <v>850</v>
      </c>
      <c r="C10" s="600" t="s">
        <v>849</v>
      </c>
      <c r="D10" s="614">
        <v>707.69230000000005</v>
      </c>
      <c r="E10" s="615">
        <v>707.69230000000005</v>
      </c>
      <c r="F10" s="615">
        <v>707.69230000000005</v>
      </c>
      <c r="G10" s="615">
        <v>801.5</v>
      </c>
      <c r="H10" s="615">
        <v>801.5</v>
      </c>
      <c r="I10" s="615">
        <v>801.5</v>
      </c>
      <c r="J10" s="615">
        <v>801.81819999999993</v>
      </c>
      <c r="K10" s="615">
        <v>801.81819999999993</v>
      </c>
      <c r="L10" s="615">
        <v>801.81819999999993</v>
      </c>
      <c r="M10" s="615">
        <v>801.81819999999993</v>
      </c>
      <c r="N10" s="615">
        <v>801.81819999999993</v>
      </c>
      <c r="O10" s="615">
        <v>804</v>
      </c>
      <c r="P10" s="615">
        <v>790.90909999999997</v>
      </c>
    </row>
    <row r="11" spans="1:16">
      <c r="A11" s="607" t="s">
        <v>852</v>
      </c>
      <c r="B11" s="600"/>
      <c r="C11" s="600"/>
      <c r="D11" s="616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</row>
    <row r="12" spans="1:16">
      <c r="A12" s="982" t="s">
        <v>847</v>
      </c>
      <c r="B12" s="600" t="s">
        <v>848</v>
      </c>
      <c r="C12" s="600" t="s">
        <v>849</v>
      </c>
      <c r="D12" s="618">
        <v>888</v>
      </c>
      <c r="E12" s="619">
        <v>888</v>
      </c>
      <c r="F12" s="619">
        <v>888</v>
      </c>
      <c r="G12" s="619">
        <v>996.15380000000005</v>
      </c>
      <c r="H12" s="619">
        <v>996.15380000000005</v>
      </c>
      <c r="I12" s="619">
        <v>996.15380000000005</v>
      </c>
      <c r="J12" s="615">
        <v>989.28569999999991</v>
      </c>
      <c r="K12" s="615">
        <v>989.28569999999991</v>
      </c>
      <c r="L12" s="615">
        <v>989.28569999999991</v>
      </c>
      <c r="M12" s="615">
        <v>989.28569999999991</v>
      </c>
      <c r="N12" s="615">
        <v>989.28569999999991</v>
      </c>
      <c r="O12" s="615">
        <v>995.1</v>
      </c>
      <c r="P12" s="615">
        <v>982.14290000000005</v>
      </c>
    </row>
    <row r="13" spans="1:16">
      <c r="A13" s="982"/>
      <c r="B13" s="600" t="s">
        <v>850</v>
      </c>
      <c r="C13" s="600" t="s">
        <v>849</v>
      </c>
      <c r="D13" s="618">
        <v>811.5385</v>
      </c>
      <c r="E13" s="619">
        <v>811.5385</v>
      </c>
      <c r="F13" s="619">
        <v>811.5385</v>
      </c>
      <c r="G13" s="619">
        <v>958.33330000000001</v>
      </c>
      <c r="H13" s="619">
        <v>958.33330000000001</v>
      </c>
      <c r="I13" s="619">
        <v>958.33330000000001</v>
      </c>
      <c r="J13" s="615">
        <v>938.4615</v>
      </c>
      <c r="K13" s="615">
        <v>938.4615</v>
      </c>
      <c r="L13" s="615">
        <v>938.4615</v>
      </c>
      <c r="M13" s="615">
        <v>938.4615</v>
      </c>
      <c r="N13" s="615">
        <v>938.4615</v>
      </c>
      <c r="O13" s="615">
        <v>940.2</v>
      </c>
      <c r="P13" s="615">
        <v>926.92309999999998</v>
      </c>
    </row>
    <row r="14" spans="1:16">
      <c r="A14" s="982" t="s">
        <v>851</v>
      </c>
      <c r="B14" s="600" t="s">
        <v>848</v>
      </c>
      <c r="C14" s="600" t="s">
        <v>849</v>
      </c>
      <c r="D14" s="618">
        <v>596.15380000000005</v>
      </c>
      <c r="E14" s="619">
        <v>596.15380000000005</v>
      </c>
      <c r="F14" s="619">
        <v>596.15380000000005</v>
      </c>
      <c r="G14" s="619">
        <v>758.16669999999999</v>
      </c>
      <c r="H14" s="619">
        <v>758.16669999999999</v>
      </c>
      <c r="I14" s="619">
        <v>758.16669999999999</v>
      </c>
      <c r="J14" s="615">
        <v>739.23080000000004</v>
      </c>
      <c r="K14" s="615">
        <v>739.23080000000004</v>
      </c>
      <c r="L14" s="615">
        <v>739.23080000000004</v>
      </c>
      <c r="M14" s="615">
        <v>739.23080000000004</v>
      </c>
      <c r="N14" s="615">
        <v>739.23080000000004</v>
      </c>
      <c r="O14" s="615">
        <v>740</v>
      </c>
      <c r="P14" s="615">
        <v>709.23080000000004</v>
      </c>
    </row>
    <row r="15" spans="1:16">
      <c r="A15" s="982"/>
      <c r="B15" s="600" t="s">
        <v>850</v>
      </c>
      <c r="C15" s="600" t="s">
        <v>849</v>
      </c>
      <c r="D15" s="618">
        <v>573.07690000000002</v>
      </c>
      <c r="E15" s="619">
        <v>573.07690000000002</v>
      </c>
      <c r="F15" s="619">
        <v>573.07690000000002</v>
      </c>
      <c r="G15" s="619">
        <v>775.72730000000001</v>
      </c>
      <c r="H15" s="619">
        <v>775.72730000000001</v>
      </c>
      <c r="I15" s="619">
        <v>775.72730000000001</v>
      </c>
      <c r="J15" s="615">
        <v>730.76919999999996</v>
      </c>
      <c r="K15" s="615">
        <v>730.76919999999996</v>
      </c>
      <c r="L15" s="615">
        <v>730.76919999999996</v>
      </c>
      <c r="M15" s="615">
        <v>730.76919999999996</v>
      </c>
      <c r="N15" s="615">
        <v>730.76919999999996</v>
      </c>
      <c r="O15" s="615">
        <v>730.76919999999996</v>
      </c>
      <c r="P15" s="615">
        <v>708.07690000000002</v>
      </c>
    </row>
    <row r="16" spans="1:16">
      <c r="A16" s="607" t="s">
        <v>853</v>
      </c>
      <c r="B16" s="600"/>
      <c r="C16" s="600"/>
      <c r="D16" s="616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</row>
    <row r="17" spans="1:16">
      <c r="A17" s="982" t="s">
        <v>854</v>
      </c>
      <c r="B17" s="600" t="s">
        <v>848</v>
      </c>
      <c r="C17" s="600" t="s">
        <v>849</v>
      </c>
      <c r="D17" s="618">
        <v>1242.3076999999998</v>
      </c>
      <c r="E17" s="619">
        <v>1242.3076999999998</v>
      </c>
      <c r="F17" s="619">
        <v>1242.3076999999998</v>
      </c>
      <c r="G17" s="619">
        <v>1331.9167</v>
      </c>
      <c r="H17" s="619">
        <v>1331.9167</v>
      </c>
      <c r="I17" s="619">
        <v>1331.9167</v>
      </c>
      <c r="J17" s="619">
        <v>1337.5</v>
      </c>
      <c r="K17" s="619">
        <v>1337.5</v>
      </c>
      <c r="L17" s="619">
        <v>1337.5</v>
      </c>
      <c r="M17" s="619">
        <v>1337.5</v>
      </c>
      <c r="N17" s="619">
        <v>1337.5</v>
      </c>
      <c r="O17" s="619">
        <v>1340</v>
      </c>
      <c r="P17" s="619">
        <v>1284.375</v>
      </c>
    </row>
    <row r="18" spans="1:16">
      <c r="A18" s="982"/>
      <c r="B18" s="600" t="s">
        <v>850</v>
      </c>
      <c r="C18" s="600" t="s">
        <v>849</v>
      </c>
      <c r="D18" s="618">
        <v>1125</v>
      </c>
      <c r="E18" s="619">
        <v>1125</v>
      </c>
      <c r="F18" s="619">
        <v>1125</v>
      </c>
      <c r="G18" s="619">
        <v>1201.4545000000001</v>
      </c>
      <c r="H18" s="619">
        <v>1201.4545000000001</v>
      </c>
      <c r="I18" s="619">
        <v>1201.4545000000001</v>
      </c>
      <c r="J18" s="619">
        <v>1179.1667</v>
      </c>
      <c r="K18" s="619">
        <v>1179.1667</v>
      </c>
      <c r="L18" s="619">
        <v>1179.1667</v>
      </c>
      <c r="M18" s="619">
        <v>1179.1667</v>
      </c>
      <c r="N18" s="619">
        <v>1179.1667</v>
      </c>
      <c r="O18" s="619">
        <v>1180.2</v>
      </c>
      <c r="P18" s="619">
        <v>1300</v>
      </c>
    </row>
    <row r="19" spans="1:16">
      <c r="A19" s="982" t="s">
        <v>851</v>
      </c>
      <c r="B19" s="600" t="s">
        <v>848</v>
      </c>
      <c r="C19" s="600" t="s">
        <v>849</v>
      </c>
      <c r="D19" s="618">
        <v>792.30769999999995</v>
      </c>
      <c r="E19" s="619">
        <v>792.30769999999995</v>
      </c>
      <c r="F19" s="619">
        <v>792.30769999999995</v>
      </c>
      <c r="G19" s="619">
        <v>937.8818</v>
      </c>
      <c r="H19" s="619">
        <v>937.8818</v>
      </c>
      <c r="I19" s="619">
        <v>937.8818</v>
      </c>
      <c r="J19" s="619">
        <v>954.16669999999999</v>
      </c>
      <c r="K19" s="619">
        <v>954.16669999999999</v>
      </c>
      <c r="L19" s="619">
        <v>954.16669999999999</v>
      </c>
      <c r="M19" s="619">
        <v>954.16669999999999</v>
      </c>
      <c r="N19" s="619">
        <v>954.16669999999999</v>
      </c>
      <c r="O19" s="619">
        <v>954.16669999999999</v>
      </c>
      <c r="P19" s="619">
        <v>1152.0833</v>
      </c>
    </row>
    <row r="20" spans="1:16">
      <c r="A20" s="982"/>
      <c r="B20" s="600" t="s">
        <v>850</v>
      </c>
      <c r="C20" s="600" t="s">
        <v>849</v>
      </c>
      <c r="D20" s="618">
        <v>761.5385</v>
      </c>
      <c r="E20" s="619">
        <v>761.5385</v>
      </c>
      <c r="F20" s="619">
        <v>761.5385</v>
      </c>
      <c r="G20" s="619">
        <v>878.79090000000008</v>
      </c>
      <c r="H20" s="619">
        <v>878.79090000000008</v>
      </c>
      <c r="I20" s="619">
        <v>878.79090000000008</v>
      </c>
      <c r="J20" s="619">
        <v>850</v>
      </c>
      <c r="K20" s="619">
        <v>850</v>
      </c>
      <c r="L20" s="619">
        <v>850</v>
      </c>
      <c r="M20" s="619">
        <v>850</v>
      </c>
      <c r="N20" s="619">
        <v>850</v>
      </c>
      <c r="O20" s="619">
        <v>850</v>
      </c>
      <c r="P20" s="619">
        <v>933.33330000000001</v>
      </c>
    </row>
    <row r="21" spans="1:16">
      <c r="A21" s="982" t="s">
        <v>855</v>
      </c>
      <c r="B21" s="600" t="s">
        <v>848</v>
      </c>
      <c r="C21" s="600" t="s">
        <v>849</v>
      </c>
      <c r="D21" s="618">
        <v>197.33329999999998</v>
      </c>
      <c r="E21" s="619">
        <v>197.33329999999998</v>
      </c>
      <c r="F21" s="619">
        <v>197.33329999999998</v>
      </c>
      <c r="G21" s="619">
        <v>220.5333</v>
      </c>
      <c r="H21" s="619">
        <v>220.5333</v>
      </c>
      <c r="I21" s="619">
        <v>220.5333</v>
      </c>
      <c r="J21" s="619">
        <v>220</v>
      </c>
      <c r="K21" s="619">
        <v>220</v>
      </c>
      <c r="L21" s="619">
        <v>220</v>
      </c>
      <c r="M21" s="619">
        <v>220</v>
      </c>
      <c r="N21" s="619">
        <v>220</v>
      </c>
      <c r="O21" s="619">
        <v>220</v>
      </c>
      <c r="P21" s="619">
        <v>212.33329999999998</v>
      </c>
    </row>
    <row r="22" spans="1:16">
      <c r="A22" s="982"/>
      <c r="B22" s="600" t="s">
        <v>850</v>
      </c>
      <c r="C22" s="600" t="s">
        <v>849</v>
      </c>
      <c r="D22" s="618">
        <v>162</v>
      </c>
      <c r="E22" s="619">
        <v>162</v>
      </c>
      <c r="F22" s="619">
        <v>162</v>
      </c>
      <c r="G22" s="619">
        <v>159.36150000000001</v>
      </c>
      <c r="H22" s="619">
        <v>159.36150000000001</v>
      </c>
      <c r="I22" s="619">
        <v>159.36150000000001</v>
      </c>
      <c r="J22" s="619">
        <v>164.28570000000002</v>
      </c>
      <c r="K22" s="619">
        <v>164.28570000000002</v>
      </c>
      <c r="L22" s="619">
        <v>164.28570000000002</v>
      </c>
      <c r="M22" s="619">
        <v>164.28570000000002</v>
      </c>
      <c r="N22" s="619">
        <v>164.28570000000002</v>
      </c>
      <c r="O22" s="619">
        <v>164.28570000000002</v>
      </c>
      <c r="P22" s="619">
        <v>159.6429</v>
      </c>
    </row>
    <row r="23" spans="1:16">
      <c r="A23" s="982" t="s">
        <v>856</v>
      </c>
      <c r="B23" s="600" t="s">
        <v>848</v>
      </c>
      <c r="C23" s="600" t="s">
        <v>849</v>
      </c>
      <c r="D23" s="618">
        <v>141.33329999999998</v>
      </c>
      <c r="E23" s="619">
        <v>141.33329999999998</v>
      </c>
      <c r="F23" s="619">
        <v>141.33329999999998</v>
      </c>
      <c r="G23" s="619">
        <v>160.41670000000002</v>
      </c>
      <c r="H23" s="619">
        <v>160.41670000000002</v>
      </c>
      <c r="I23" s="619">
        <v>160.41670000000002</v>
      </c>
      <c r="J23" s="619">
        <v>157.8571</v>
      </c>
      <c r="K23" s="619">
        <v>157.8571</v>
      </c>
      <c r="L23" s="619">
        <v>157.8571</v>
      </c>
      <c r="M23" s="619">
        <v>157.8571</v>
      </c>
      <c r="N23" s="619">
        <v>157.8571</v>
      </c>
      <c r="O23" s="619">
        <v>157.8571</v>
      </c>
      <c r="P23" s="619">
        <v>151.07139999999998</v>
      </c>
    </row>
    <row r="24" spans="1:16">
      <c r="A24" s="982"/>
      <c r="B24" s="600" t="s">
        <v>850</v>
      </c>
      <c r="C24" s="600" t="s">
        <v>849</v>
      </c>
      <c r="D24" s="618">
        <v>105.33330000000001</v>
      </c>
      <c r="E24" s="619">
        <v>105.33330000000001</v>
      </c>
      <c r="F24" s="619">
        <v>105.33330000000001</v>
      </c>
      <c r="G24" s="619">
        <v>116.66669999999999</v>
      </c>
      <c r="H24" s="619">
        <v>116.66669999999999</v>
      </c>
      <c r="I24" s="619">
        <v>116.66669999999999</v>
      </c>
      <c r="J24" s="619">
        <v>119.16669999999999</v>
      </c>
      <c r="K24" s="619">
        <v>119.16669999999999</v>
      </c>
      <c r="L24" s="619">
        <v>119.16669999999999</v>
      </c>
      <c r="M24" s="619">
        <v>119.16669999999999</v>
      </c>
      <c r="N24" s="619">
        <v>119.16669999999999</v>
      </c>
      <c r="O24" s="619">
        <v>119.16669999999999</v>
      </c>
      <c r="P24" s="619">
        <v>108.54169999999999</v>
      </c>
    </row>
    <row r="25" spans="1:16">
      <c r="A25" s="613" t="s">
        <v>857</v>
      </c>
      <c r="B25" s="620"/>
      <c r="C25" s="620"/>
      <c r="D25" s="613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</row>
    <row r="26" spans="1:16">
      <c r="A26" s="988" t="s">
        <v>858</v>
      </c>
      <c r="B26" s="988"/>
      <c r="C26" s="600" t="s">
        <v>859</v>
      </c>
      <c r="D26" s="600" t="s">
        <v>85</v>
      </c>
      <c r="E26" s="621" t="s">
        <v>85</v>
      </c>
      <c r="F26" s="621" t="s">
        <v>85</v>
      </c>
      <c r="G26" s="621" t="s">
        <v>85</v>
      </c>
      <c r="H26" s="621" t="s">
        <v>85</v>
      </c>
      <c r="I26" s="621" t="s">
        <v>85</v>
      </c>
      <c r="J26" s="621" t="s">
        <v>85</v>
      </c>
      <c r="K26" s="621" t="s">
        <v>85</v>
      </c>
      <c r="L26" s="621" t="s">
        <v>85</v>
      </c>
      <c r="M26" s="621" t="s">
        <v>85</v>
      </c>
      <c r="N26" s="621" t="s">
        <v>85</v>
      </c>
      <c r="O26" s="621" t="s">
        <v>85</v>
      </c>
      <c r="P26" s="621" t="s">
        <v>85</v>
      </c>
    </row>
    <row r="27" spans="1:16">
      <c r="A27" s="988" t="s">
        <v>860</v>
      </c>
      <c r="B27" s="988"/>
      <c r="C27" s="600" t="s">
        <v>859</v>
      </c>
      <c r="D27" s="600">
        <v>55.3</v>
      </c>
      <c r="E27" s="609">
        <v>55.3</v>
      </c>
      <c r="F27" s="609">
        <v>58.7</v>
      </c>
      <c r="G27" s="609">
        <v>85</v>
      </c>
      <c r="H27" s="609">
        <v>75</v>
      </c>
      <c r="I27" s="609">
        <v>65</v>
      </c>
      <c r="J27" s="609">
        <v>60.1</v>
      </c>
      <c r="K27" s="609">
        <v>60.1</v>
      </c>
      <c r="L27" s="609">
        <v>61.6</v>
      </c>
      <c r="M27" s="609" t="s">
        <v>85</v>
      </c>
      <c r="N27" s="609" t="s">
        <v>85</v>
      </c>
      <c r="O27" s="609" t="s">
        <v>85</v>
      </c>
      <c r="P27" s="609" t="s">
        <v>85</v>
      </c>
    </row>
    <row r="28" spans="1:16">
      <c r="A28" s="988" t="s">
        <v>861</v>
      </c>
      <c r="B28" s="988"/>
      <c r="C28" s="426" t="s">
        <v>862</v>
      </c>
      <c r="D28" s="600">
        <v>14</v>
      </c>
      <c r="E28" s="609">
        <v>17.3</v>
      </c>
      <c r="F28" s="609">
        <v>17.3</v>
      </c>
      <c r="G28" s="609">
        <v>16.3</v>
      </c>
      <c r="H28" s="609">
        <v>16.3</v>
      </c>
      <c r="I28" s="609">
        <v>18</v>
      </c>
      <c r="J28" s="609">
        <v>19.3</v>
      </c>
      <c r="K28" s="609">
        <v>20</v>
      </c>
      <c r="L28" s="609">
        <v>13.3</v>
      </c>
      <c r="M28" s="609">
        <v>10</v>
      </c>
      <c r="N28" s="609">
        <v>10</v>
      </c>
      <c r="O28" s="609">
        <v>15</v>
      </c>
      <c r="P28" s="609">
        <v>15</v>
      </c>
    </row>
    <row r="29" spans="1:16">
      <c r="A29" s="988" t="s">
        <v>863</v>
      </c>
      <c r="B29" s="988"/>
      <c r="C29" s="426" t="s">
        <v>862</v>
      </c>
      <c r="D29" s="621">
        <v>30</v>
      </c>
      <c r="E29" s="609">
        <v>30</v>
      </c>
      <c r="F29" s="609">
        <v>30</v>
      </c>
      <c r="G29" s="609">
        <v>25.7</v>
      </c>
      <c r="H29" s="609">
        <v>25.7</v>
      </c>
      <c r="I29" s="609">
        <v>25.7</v>
      </c>
      <c r="J29" s="609">
        <v>18.3</v>
      </c>
      <c r="K29" s="609">
        <v>18.5</v>
      </c>
      <c r="L29" s="609">
        <v>18.3</v>
      </c>
      <c r="M29" s="609">
        <v>25</v>
      </c>
      <c r="N29" s="609">
        <v>25</v>
      </c>
      <c r="O29" s="609">
        <v>33</v>
      </c>
      <c r="P29" s="609">
        <v>33</v>
      </c>
    </row>
    <row r="30" spans="1:16">
      <c r="A30" s="982" t="s">
        <v>864</v>
      </c>
      <c r="B30" s="982"/>
      <c r="C30" s="622" t="s">
        <v>862</v>
      </c>
      <c r="D30" s="600">
        <v>22.3</v>
      </c>
      <c r="E30" s="609">
        <v>26.6</v>
      </c>
      <c r="F30" s="609">
        <v>26</v>
      </c>
      <c r="G30" s="609">
        <v>25</v>
      </c>
      <c r="H30" s="609">
        <v>25</v>
      </c>
      <c r="I30" s="609">
        <v>25</v>
      </c>
      <c r="J30" s="609">
        <v>23</v>
      </c>
      <c r="K30" s="609">
        <v>22</v>
      </c>
      <c r="L30" s="609">
        <v>20.7</v>
      </c>
      <c r="M30" s="609">
        <v>23.3</v>
      </c>
      <c r="N30" s="609">
        <v>25</v>
      </c>
      <c r="O30" s="609">
        <v>23.3</v>
      </c>
      <c r="P30" s="609">
        <v>23.3</v>
      </c>
    </row>
    <row r="31" spans="1:16">
      <c r="A31" s="982" t="s">
        <v>865</v>
      </c>
      <c r="B31" s="982"/>
      <c r="C31" s="622" t="s">
        <v>862</v>
      </c>
      <c r="D31" s="600">
        <v>26.7</v>
      </c>
      <c r="E31" s="609">
        <v>27.6</v>
      </c>
      <c r="F31" s="609">
        <v>31.7</v>
      </c>
      <c r="G31" s="609">
        <v>30</v>
      </c>
      <c r="H31" s="609">
        <v>30</v>
      </c>
      <c r="I31" s="609">
        <v>30</v>
      </c>
      <c r="J31" s="609">
        <v>28</v>
      </c>
      <c r="K31" s="609">
        <v>28</v>
      </c>
      <c r="L31" s="609">
        <v>25</v>
      </c>
      <c r="M31" s="609">
        <v>28.3</v>
      </c>
      <c r="N31" s="609">
        <v>30</v>
      </c>
      <c r="O31" s="609">
        <v>33.299999999999997</v>
      </c>
      <c r="P31" s="609">
        <v>33.299999999999997</v>
      </c>
    </row>
    <row r="32" spans="1:16">
      <c r="A32" s="982" t="s">
        <v>866</v>
      </c>
      <c r="B32" s="982"/>
      <c r="C32" s="622" t="s">
        <v>862</v>
      </c>
      <c r="D32" s="621">
        <v>11</v>
      </c>
      <c r="E32" s="609">
        <v>10</v>
      </c>
      <c r="F32" s="609">
        <v>8</v>
      </c>
      <c r="G32" s="609">
        <v>5</v>
      </c>
      <c r="H32" s="609">
        <v>5</v>
      </c>
      <c r="I32" s="609">
        <v>5</v>
      </c>
      <c r="J32" s="609">
        <v>5</v>
      </c>
      <c r="K32" s="609">
        <v>5</v>
      </c>
      <c r="L32" s="609">
        <v>6.7</v>
      </c>
      <c r="M32" s="609">
        <v>8</v>
      </c>
      <c r="N32" s="609">
        <v>6</v>
      </c>
      <c r="O32" s="609">
        <v>6.7</v>
      </c>
      <c r="P32" s="609">
        <v>6.7</v>
      </c>
    </row>
    <row r="33" spans="1:16">
      <c r="A33" s="982" t="s">
        <v>867</v>
      </c>
      <c r="B33" s="982"/>
      <c r="C33" s="151" t="s">
        <v>862</v>
      </c>
      <c r="D33" s="600">
        <v>17.7</v>
      </c>
      <c r="E33" s="609">
        <v>30</v>
      </c>
      <c r="F33" s="609">
        <v>32</v>
      </c>
      <c r="G33" s="609">
        <v>31.3</v>
      </c>
      <c r="H33" s="609" t="s">
        <v>85</v>
      </c>
      <c r="I33" s="609" t="s">
        <v>85</v>
      </c>
      <c r="J33" s="609">
        <v>3.5</v>
      </c>
      <c r="K33" s="609">
        <v>3</v>
      </c>
      <c r="L33" s="609">
        <v>3.7</v>
      </c>
      <c r="M33" s="609">
        <v>6</v>
      </c>
      <c r="N33" s="609">
        <v>13</v>
      </c>
      <c r="O33" s="609">
        <v>21.3</v>
      </c>
      <c r="P33" s="609">
        <v>21.3</v>
      </c>
    </row>
    <row r="34" spans="1:16">
      <c r="C34" s="623"/>
    </row>
    <row r="35" spans="1:16">
      <c r="C35" s="623"/>
    </row>
  </sheetData>
  <mergeCells count="21">
    <mergeCell ref="A31:B31"/>
    <mergeCell ref="A32:B32"/>
    <mergeCell ref="A33:B33"/>
    <mergeCell ref="A23:A24"/>
    <mergeCell ref="A26:B26"/>
    <mergeCell ref="A27:B27"/>
    <mergeCell ref="A28:B28"/>
    <mergeCell ref="A29:B29"/>
    <mergeCell ref="A30:B30"/>
    <mergeCell ref="A21:A22"/>
    <mergeCell ref="A1:N1"/>
    <mergeCell ref="A3:B4"/>
    <mergeCell ref="C3:C4"/>
    <mergeCell ref="D3:D4"/>
    <mergeCell ref="E3:P3"/>
    <mergeCell ref="A7:A8"/>
    <mergeCell ref="A9:A10"/>
    <mergeCell ref="A12:A13"/>
    <mergeCell ref="A14:A15"/>
    <mergeCell ref="A17:A18"/>
    <mergeCell ref="A19:A2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G12" sqref="G12"/>
    </sheetView>
  </sheetViews>
  <sheetFormatPr defaultRowHeight="12.75"/>
  <cols>
    <col min="1" max="1" width="5.28515625" style="125" customWidth="1"/>
    <col min="2" max="2" width="37.85546875" style="636" customWidth="1"/>
    <col min="3" max="3" width="6.140625" style="125" customWidth="1"/>
    <col min="4" max="4" width="7.28515625" style="125" customWidth="1"/>
    <col min="5" max="5" width="7.7109375" style="125" customWidth="1"/>
    <col min="6" max="256" width="9.140625" style="122"/>
    <col min="257" max="257" width="5.28515625" style="122" customWidth="1"/>
    <col min="258" max="258" width="37.85546875" style="122" customWidth="1"/>
    <col min="259" max="259" width="6.140625" style="122" customWidth="1"/>
    <col min="260" max="260" width="7.28515625" style="122" customWidth="1"/>
    <col min="261" max="261" width="7.7109375" style="122" customWidth="1"/>
    <col min="262" max="512" width="9.140625" style="122"/>
    <col min="513" max="513" width="5.28515625" style="122" customWidth="1"/>
    <col min="514" max="514" width="37.85546875" style="122" customWidth="1"/>
    <col min="515" max="515" width="6.140625" style="122" customWidth="1"/>
    <col min="516" max="516" width="7.28515625" style="122" customWidth="1"/>
    <col min="517" max="517" width="7.7109375" style="122" customWidth="1"/>
    <col min="518" max="768" width="9.140625" style="122"/>
    <col min="769" max="769" width="5.28515625" style="122" customWidth="1"/>
    <col min="770" max="770" width="37.85546875" style="122" customWidth="1"/>
    <col min="771" max="771" width="6.140625" style="122" customWidth="1"/>
    <col min="772" max="772" width="7.28515625" style="122" customWidth="1"/>
    <col min="773" max="773" width="7.7109375" style="122" customWidth="1"/>
    <col min="774" max="1024" width="9.140625" style="122"/>
    <col min="1025" max="1025" width="5.28515625" style="122" customWidth="1"/>
    <col min="1026" max="1026" width="37.85546875" style="122" customWidth="1"/>
    <col min="1027" max="1027" width="6.140625" style="122" customWidth="1"/>
    <col min="1028" max="1028" width="7.28515625" style="122" customWidth="1"/>
    <col min="1029" max="1029" width="7.7109375" style="122" customWidth="1"/>
    <col min="1030" max="1280" width="9.140625" style="122"/>
    <col min="1281" max="1281" width="5.28515625" style="122" customWidth="1"/>
    <col min="1282" max="1282" width="37.85546875" style="122" customWidth="1"/>
    <col min="1283" max="1283" width="6.140625" style="122" customWidth="1"/>
    <col min="1284" max="1284" width="7.28515625" style="122" customWidth="1"/>
    <col min="1285" max="1285" width="7.7109375" style="122" customWidth="1"/>
    <col min="1286" max="1536" width="9.140625" style="122"/>
    <col min="1537" max="1537" width="5.28515625" style="122" customWidth="1"/>
    <col min="1538" max="1538" width="37.85546875" style="122" customWidth="1"/>
    <col min="1539" max="1539" width="6.140625" style="122" customWidth="1"/>
    <col min="1540" max="1540" width="7.28515625" style="122" customWidth="1"/>
    <col min="1541" max="1541" width="7.7109375" style="122" customWidth="1"/>
    <col min="1542" max="1792" width="9.140625" style="122"/>
    <col min="1793" max="1793" width="5.28515625" style="122" customWidth="1"/>
    <col min="1794" max="1794" width="37.85546875" style="122" customWidth="1"/>
    <col min="1795" max="1795" width="6.140625" style="122" customWidth="1"/>
    <col min="1796" max="1796" width="7.28515625" style="122" customWidth="1"/>
    <col min="1797" max="1797" width="7.7109375" style="122" customWidth="1"/>
    <col min="1798" max="2048" width="9.140625" style="122"/>
    <col min="2049" max="2049" width="5.28515625" style="122" customWidth="1"/>
    <col min="2050" max="2050" width="37.85546875" style="122" customWidth="1"/>
    <col min="2051" max="2051" width="6.140625" style="122" customWidth="1"/>
    <col min="2052" max="2052" width="7.28515625" style="122" customWidth="1"/>
    <col min="2053" max="2053" width="7.7109375" style="122" customWidth="1"/>
    <col min="2054" max="2304" width="9.140625" style="122"/>
    <col min="2305" max="2305" width="5.28515625" style="122" customWidth="1"/>
    <col min="2306" max="2306" width="37.85546875" style="122" customWidth="1"/>
    <col min="2307" max="2307" width="6.140625" style="122" customWidth="1"/>
    <col min="2308" max="2308" width="7.28515625" style="122" customWidth="1"/>
    <col min="2309" max="2309" width="7.7109375" style="122" customWidth="1"/>
    <col min="2310" max="2560" width="9.140625" style="122"/>
    <col min="2561" max="2561" width="5.28515625" style="122" customWidth="1"/>
    <col min="2562" max="2562" width="37.85546875" style="122" customWidth="1"/>
    <col min="2563" max="2563" width="6.140625" style="122" customWidth="1"/>
    <col min="2564" max="2564" width="7.28515625" style="122" customWidth="1"/>
    <col min="2565" max="2565" width="7.7109375" style="122" customWidth="1"/>
    <col min="2566" max="2816" width="9.140625" style="122"/>
    <col min="2817" max="2817" width="5.28515625" style="122" customWidth="1"/>
    <col min="2818" max="2818" width="37.85546875" style="122" customWidth="1"/>
    <col min="2819" max="2819" width="6.140625" style="122" customWidth="1"/>
    <col min="2820" max="2820" width="7.28515625" style="122" customWidth="1"/>
    <col min="2821" max="2821" width="7.7109375" style="122" customWidth="1"/>
    <col min="2822" max="3072" width="9.140625" style="122"/>
    <col min="3073" max="3073" width="5.28515625" style="122" customWidth="1"/>
    <col min="3074" max="3074" width="37.85546875" style="122" customWidth="1"/>
    <col min="3075" max="3075" width="6.140625" style="122" customWidth="1"/>
    <col min="3076" max="3076" width="7.28515625" style="122" customWidth="1"/>
    <col min="3077" max="3077" width="7.7109375" style="122" customWidth="1"/>
    <col min="3078" max="3328" width="9.140625" style="122"/>
    <col min="3329" max="3329" width="5.28515625" style="122" customWidth="1"/>
    <col min="3330" max="3330" width="37.85546875" style="122" customWidth="1"/>
    <col min="3331" max="3331" width="6.140625" style="122" customWidth="1"/>
    <col min="3332" max="3332" width="7.28515625" style="122" customWidth="1"/>
    <col min="3333" max="3333" width="7.7109375" style="122" customWidth="1"/>
    <col min="3334" max="3584" width="9.140625" style="122"/>
    <col min="3585" max="3585" width="5.28515625" style="122" customWidth="1"/>
    <col min="3586" max="3586" width="37.85546875" style="122" customWidth="1"/>
    <col min="3587" max="3587" width="6.140625" style="122" customWidth="1"/>
    <col min="3588" max="3588" width="7.28515625" style="122" customWidth="1"/>
    <col min="3589" max="3589" width="7.7109375" style="122" customWidth="1"/>
    <col min="3590" max="3840" width="9.140625" style="122"/>
    <col min="3841" max="3841" width="5.28515625" style="122" customWidth="1"/>
    <col min="3842" max="3842" width="37.85546875" style="122" customWidth="1"/>
    <col min="3843" max="3843" width="6.140625" style="122" customWidth="1"/>
    <col min="3844" max="3844" width="7.28515625" style="122" customWidth="1"/>
    <col min="3845" max="3845" width="7.7109375" style="122" customWidth="1"/>
    <col min="3846" max="4096" width="9.140625" style="122"/>
    <col min="4097" max="4097" width="5.28515625" style="122" customWidth="1"/>
    <col min="4098" max="4098" width="37.85546875" style="122" customWidth="1"/>
    <col min="4099" max="4099" width="6.140625" style="122" customWidth="1"/>
    <col min="4100" max="4100" width="7.28515625" style="122" customWidth="1"/>
    <col min="4101" max="4101" width="7.7109375" style="122" customWidth="1"/>
    <col min="4102" max="4352" width="9.140625" style="122"/>
    <col min="4353" max="4353" width="5.28515625" style="122" customWidth="1"/>
    <col min="4354" max="4354" width="37.85546875" style="122" customWidth="1"/>
    <col min="4355" max="4355" width="6.140625" style="122" customWidth="1"/>
    <col min="4356" max="4356" width="7.28515625" style="122" customWidth="1"/>
    <col min="4357" max="4357" width="7.7109375" style="122" customWidth="1"/>
    <col min="4358" max="4608" width="9.140625" style="122"/>
    <col min="4609" max="4609" width="5.28515625" style="122" customWidth="1"/>
    <col min="4610" max="4610" width="37.85546875" style="122" customWidth="1"/>
    <col min="4611" max="4611" width="6.140625" style="122" customWidth="1"/>
    <col min="4612" max="4612" width="7.28515625" style="122" customWidth="1"/>
    <col min="4613" max="4613" width="7.7109375" style="122" customWidth="1"/>
    <col min="4614" max="4864" width="9.140625" style="122"/>
    <col min="4865" max="4865" width="5.28515625" style="122" customWidth="1"/>
    <col min="4866" max="4866" width="37.85546875" style="122" customWidth="1"/>
    <col min="4867" max="4867" width="6.140625" style="122" customWidth="1"/>
    <col min="4868" max="4868" width="7.28515625" style="122" customWidth="1"/>
    <col min="4869" max="4869" width="7.7109375" style="122" customWidth="1"/>
    <col min="4870" max="5120" width="9.140625" style="122"/>
    <col min="5121" max="5121" width="5.28515625" style="122" customWidth="1"/>
    <col min="5122" max="5122" width="37.85546875" style="122" customWidth="1"/>
    <col min="5123" max="5123" width="6.140625" style="122" customWidth="1"/>
    <col min="5124" max="5124" width="7.28515625" style="122" customWidth="1"/>
    <col min="5125" max="5125" width="7.7109375" style="122" customWidth="1"/>
    <col min="5126" max="5376" width="9.140625" style="122"/>
    <col min="5377" max="5377" width="5.28515625" style="122" customWidth="1"/>
    <col min="5378" max="5378" width="37.85546875" style="122" customWidth="1"/>
    <col min="5379" max="5379" width="6.140625" style="122" customWidth="1"/>
    <col min="5380" max="5380" width="7.28515625" style="122" customWidth="1"/>
    <col min="5381" max="5381" width="7.7109375" style="122" customWidth="1"/>
    <col min="5382" max="5632" width="9.140625" style="122"/>
    <col min="5633" max="5633" width="5.28515625" style="122" customWidth="1"/>
    <col min="5634" max="5634" width="37.85546875" style="122" customWidth="1"/>
    <col min="5635" max="5635" width="6.140625" style="122" customWidth="1"/>
    <col min="5636" max="5636" width="7.28515625" style="122" customWidth="1"/>
    <col min="5637" max="5637" width="7.7109375" style="122" customWidth="1"/>
    <col min="5638" max="5888" width="9.140625" style="122"/>
    <col min="5889" max="5889" width="5.28515625" style="122" customWidth="1"/>
    <col min="5890" max="5890" width="37.85546875" style="122" customWidth="1"/>
    <col min="5891" max="5891" width="6.140625" style="122" customWidth="1"/>
    <col min="5892" max="5892" width="7.28515625" style="122" customWidth="1"/>
    <col min="5893" max="5893" width="7.7109375" style="122" customWidth="1"/>
    <col min="5894" max="6144" width="9.140625" style="122"/>
    <col min="6145" max="6145" width="5.28515625" style="122" customWidth="1"/>
    <col min="6146" max="6146" width="37.85546875" style="122" customWidth="1"/>
    <col min="6147" max="6147" width="6.140625" style="122" customWidth="1"/>
    <col min="6148" max="6148" width="7.28515625" style="122" customWidth="1"/>
    <col min="6149" max="6149" width="7.7109375" style="122" customWidth="1"/>
    <col min="6150" max="6400" width="9.140625" style="122"/>
    <col min="6401" max="6401" width="5.28515625" style="122" customWidth="1"/>
    <col min="6402" max="6402" width="37.85546875" style="122" customWidth="1"/>
    <col min="6403" max="6403" width="6.140625" style="122" customWidth="1"/>
    <col min="6404" max="6404" width="7.28515625" style="122" customWidth="1"/>
    <col min="6405" max="6405" width="7.7109375" style="122" customWidth="1"/>
    <col min="6406" max="6656" width="9.140625" style="122"/>
    <col min="6657" max="6657" width="5.28515625" style="122" customWidth="1"/>
    <col min="6658" max="6658" width="37.85546875" style="122" customWidth="1"/>
    <col min="6659" max="6659" width="6.140625" style="122" customWidth="1"/>
    <col min="6660" max="6660" width="7.28515625" style="122" customWidth="1"/>
    <col min="6661" max="6661" width="7.7109375" style="122" customWidth="1"/>
    <col min="6662" max="6912" width="9.140625" style="122"/>
    <col min="6913" max="6913" width="5.28515625" style="122" customWidth="1"/>
    <col min="6914" max="6914" width="37.85546875" style="122" customWidth="1"/>
    <col min="6915" max="6915" width="6.140625" style="122" customWidth="1"/>
    <col min="6916" max="6916" width="7.28515625" style="122" customWidth="1"/>
    <col min="6917" max="6917" width="7.7109375" style="122" customWidth="1"/>
    <col min="6918" max="7168" width="9.140625" style="122"/>
    <col min="7169" max="7169" width="5.28515625" style="122" customWidth="1"/>
    <col min="7170" max="7170" width="37.85546875" style="122" customWidth="1"/>
    <col min="7171" max="7171" width="6.140625" style="122" customWidth="1"/>
    <col min="7172" max="7172" width="7.28515625" style="122" customWidth="1"/>
    <col min="7173" max="7173" width="7.7109375" style="122" customWidth="1"/>
    <col min="7174" max="7424" width="9.140625" style="122"/>
    <col min="7425" max="7425" width="5.28515625" style="122" customWidth="1"/>
    <col min="7426" max="7426" width="37.85546875" style="122" customWidth="1"/>
    <col min="7427" max="7427" width="6.140625" style="122" customWidth="1"/>
    <col min="7428" max="7428" width="7.28515625" style="122" customWidth="1"/>
    <col min="7429" max="7429" width="7.7109375" style="122" customWidth="1"/>
    <col min="7430" max="7680" width="9.140625" style="122"/>
    <col min="7681" max="7681" width="5.28515625" style="122" customWidth="1"/>
    <col min="7682" max="7682" width="37.85546875" style="122" customWidth="1"/>
    <col min="7683" max="7683" width="6.140625" style="122" customWidth="1"/>
    <col min="7684" max="7684" width="7.28515625" style="122" customWidth="1"/>
    <col min="7685" max="7685" width="7.7109375" style="122" customWidth="1"/>
    <col min="7686" max="7936" width="9.140625" style="122"/>
    <col min="7937" max="7937" width="5.28515625" style="122" customWidth="1"/>
    <col min="7938" max="7938" width="37.85546875" style="122" customWidth="1"/>
    <col min="7939" max="7939" width="6.140625" style="122" customWidth="1"/>
    <col min="7940" max="7940" width="7.28515625" style="122" customWidth="1"/>
    <col min="7941" max="7941" width="7.7109375" style="122" customWidth="1"/>
    <col min="7942" max="8192" width="9.140625" style="122"/>
    <col min="8193" max="8193" width="5.28515625" style="122" customWidth="1"/>
    <col min="8194" max="8194" width="37.85546875" style="122" customWidth="1"/>
    <col min="8195" max="8195" width="6.140625" style="122" customWidth="1"/>
    <col min="8196" max="8196" width="7.28515625" style="122" customWidth="1"/>
    <col min="8197" max="8197" width="7.7109375" style="122" customWidth="1"/>
    <col min="8198" max="8448" width="9.140625" style="122"/>
    <col min="8449" max="8449" width="5.28515625" style="122" customWidth="1"/>
    <col min="8450" max="8450" width="37.85546875" style="122" customWidth="1"/>
    <col min="8451" max="8451" width="6.140625" style="122" customWidth="1"/>
    <col min="8452" max="8452" width="7.28515625" style="122" customWidth="1"/>
    <col min="8453" max="8453" width="7.7109375" style="122" customWidth="1"/>
    <col min="8454" max="8704" width="9.140625" style="122"/>
    <col min="8705" max="8705" width="5.28515625" style="122" customWidth="1"/>
    <col min="8706" max="8706" width="37.85546875" style="122" customWidth="1"/>
    <col min="8707" max="8707" width="6.140625" style="122" customWidth="1"/>
    <col min="8708" max="8708" width="7.28515625" style="122" customWidth="1"/>
    <col min="8709" max="8709" width="7.7109375" style="122" customWidth="1"/>
    <col min="8710" max="8960" width="9.140625" style="122"/>
    <col min="8961" max="8961" width="5.28515625" style="122" customWidth="1"/>
    <col min="8962" max="8962" width="37.85546875" style="122" customWidth="1"/>
    <col min="8963" max="8963" width="6.140625" style="122" customWidth="1"/>
    <col min="8964" max="8964" width="7.28515625" style="122" customWidth="1"/>
    <col min="8965" max="8965" width="7.7109375" style="122" customWidth="1"/>
    <col min="8966" max="9216" width="9.140625" style="122"/>
    <col min="9217" max="9217" width="5.28515625" style="122" customWidth="1"/>
    <col min="9218" max="9218" width="37.85546875" style="122" customWidth="1"/>
    <col min="9219" max="9219" width="6.140625" style="122" customWidth="1"/>
    <col min="9220" max="9220" width="7.28515625" style="122" customWidth="1"/>
    <col min="9221" max="9221" width="7.7109375" style="122" customWidth="1"/>
    <col min="9222" max="9472" width="9.140625" style="122"/>
    <col min="9473" max="9473" width="5.28515625" style="122" customWidth="1"/>
    <col min="9474" max="9474" width="37.85546875" style="122" customWidth="1"/>
    <col min="9475" max="9475" width="6.140625" style="122" customWidth="1"/>
    <col min="9476" max="9476" width="7.28515625" style="122" customWidth="1"/>
    <col min="9477" max="9477" width="7.7109375" style="122" customWidth="1"/>
    <col min="9478" max="9728" width="9.140625" style="122"/>
    <col min="9729" max="9729" width="5.28515625" style="122" customWidth="1"/>
    <col min="9730" max="9730" width="37.85546875" style="122" customWidth="1"/>
    <col min="9731" max="9731" width="6.140625" style="122" customWidth="1"/>
    <col min="9732" max="9732" width="7.28515625" style="122" customWidth="1"/>
    <col min="9733" max="9733" width="7.7109375" style="122" customWidth="1"/>
    <col min="9734" max="9984" width="9.140625" style="122"/>
    <col min="9985" max="9985" width="5.28515625" style="122" customWidth="1"/>
    <col min="9986" max="9986" width="37.85546875" style="122" customWidth="1"/>
    <col min="9987" max="9987" width="6.140625" style="122" customWidth="1"/>
    <col min="9988" max="9988" width="7.28515625" style="122" customWidth="1"/>
    <col min="9989" max="9989" width="7.7109375" style="122" customWidth="1"/>
    <col min="9990" max="10240" width="9.140625" style="122"/>
    <col min="10241" max="10241" width="5.28515625" style="122" customWidth="1"/>
    <col min="10242" max="10242" width="37.85546875" style="122" customWidth="1"/>
    <col min="10243" max="10243" width="6.140625" style="122" customWidth="1"/>
    <col min="10244" max="10244" width="7.28515625" style="122" customWidth="1"/>
    <col min="10245" max="10245" width="7.7109375" style="122" customWidth="1"/>
    <col min="10246" max="10496" width="9.140625" style="122"/>
    <col min="10497" max="10497" width="5.28515625" style="122" customWidth="1"/>
    <col min="10498" max="10498" width="37.85546875" style="122" customWidth="1"/>
    <col min="10499" max="10499" width="6.140625" style="122" customWidth="1"/>
    <col min="10500" max="10500" width="7.28515625" style="122" customWidth="1"/>
    <col min="10501" max="10501" width="7.7109375" style="122" customWidth="1"/>
    <col min="10502" max="10752" width="9.140625" style="122"/>
    <col min="10753" max="10753" width="5.28515625" style="122" customWidth="1"/>
    <col min="10754" max="10754" width="37.85546875" style="122" customWidth="1"/>
    <col min="10755" max="10755" width="6.140625" style="122" customWidth="1"/>
    <col min="10756" max="10756" width="7.28515625" style="122" customWidth="1"/>
    <col min="10757" max="10757" width="7.7109375" style="122" customWidth="1"/>
    <col min="10758" max="11008" width="9.140625" style="122"/>
    <col min="11009" max="11009" width="5.28515625" style="122" customWidth="1"/>
    <col min="11010" max="11010" width="37.85546875" style="122" customWidth="1"/>
    <col min="11011" max="11011" width="6.140625" style="122" customWidth="1"/>
    <col min="11012" max="11012" width="7.28515625" style="122" customWidth="1"/>
    <col min="11013" max="11013" width="7.7109375" style="122" customWidth="1"/>
    <col min="11014" max="11264" width="9.140625" style="122"/>
    <col min="11265" max="11265" width="5.28515625" style="122" customWidth="1"/>
    <col min="11266" max="11266" width="37.85546875" style="122" customWidth="1"/>
    <col min="11267" max="11267" width="6.140625" style="122" customWidth="1"/>
    <col min="11268" max="11268" width="7.28515625" style="122" customWidth="1"/>
    <col min="11269" max="11269" width="7.7109375" style="122" customWidth="1"/>
    <col min="11270" max="11520" width="9.140625" style="122"/>
    <col min="11521" max="11521" width="5.28515625" style="122" customWidth="1"/>
    <col min="11522" max="11522" width="37.85546875" style="122" customWidth="1"/>
    <col min="11523" max="11523" width="6.140625" style="122" customWidth="1"/>
    <col min="11524" max="11524" width="7.28515625" style="122" customWidth="1"/>
    <col min="11525" max="11525" width="7.7109375" style="122" customWidth="1"/>
    <col min="11526" max="11776" width="9.140625" style="122"/>
    <col min="11777" max="11777" width="5.28515625" style="122" customWidth="1"/>
    <col min="11778" max="11778" width="37.85546875" style="122" customWidth="1"/>
    <col min="11779" max="11779" width="6.140625" style="122" customWidth="1"/>
    <col min="11780" max="11780" width="7.28515625" style="122" customWidth="1"/>
    <col min="11781" max="11781" width="7.7109375" style="122" customWidth="1"/>
    <col min="11782" max="12032" width="9.140625" style="122"/>
    <col min="12033" max="12033" width="5.28515625" style="122" customWidth="1"/>
    <col min="12034" max="12034" width="37.85546875" style="122" customWidth="1"/>
    <col min="12035" max="12035" width="6.140625" style="122" customWidth="1"/>
    <col min="12036" max="12036" width="7.28515625" style="122" customWidth="1"/>
    <col min="12037" max="12037" width="7.7109375" style="122" customWidth="1"/>
    <col min="12038" max="12288" width="9.140625" style="122"/>
    <col min="12289" max="12289" width="5.28515625" style="122" customWidth="1"/>
    <col min="12290" max="12290" width="37.85546875" style="122" customWidth="1"/>
    <col min="12291" max="12291" width="6.140625" style="122" customWidth="1"/>
    <col min="12292" max="12292" width="7.28515625" style="122" customWidth="1"/>
    <col min="12293" max="12293" width="7.7109375" style="122" customWidth="1"/>
    <col min="12294" max="12544" width="9.140625" style="122"/>
    <col min="12545" max="12545" width="5.28515625" style="122" customWidth="1"/>
    <col min="12546" max="12546" width="37.85546875" style="122" customWidth="1"/>
    <col min="12547" max="12547" width="6.140625" style="122" customWidth="1"/>
    <col min="12548" max="12548" width="7.28515625" style="122" customWidth="1"/>
    <col min="12549" max="12549" width="7.7109375" style="122" customWidth="1"/>
    <col min="12550" max="12800" width="9.140625" style="122"/>
    <col min="12801" max="12801" width="5.28515625" style="122" customWidth="1"/>
    <col min="12802" max="12802" width="37.85546875" style="122" customWidth="1"/>
    <col min="12803" max="12803" width="6.140625" style="122" customWidth="1"/>
    <col min="12804" max="12804" width="7.28515625" style="122" customWidth="1"/>
    <col min="12805" max="12805" width="7.7109375" style="122" customWidth="1"/>
    <col min="12806" max="13056" width="9.140625" style="122"/>
    <col min="13057" max="13057" width="5.28515625" style="122" customWidth="1"/>
    <col min="13058" max="13058" width="37.85546875" style="122" customWidth="1"/>
    <col min="13059" max="13059" width="6.140625" style="122" customWidth="1"/>
    <col min="13060" max="13060" width="7.28515625" style="122" customWidth="1"/>
    <col min="13061" max="13061" width="7.7109375" style="122" customWidth="1"/>
    <col min="13062" max="13312" width="9.140625" style="122"/>
    <col min="13313" max="13313" width="5.28515625" style="122" customWidth="1"/>
    <col min="13314" max="13314" width="37.85546875" style="122" customWidth="1"/>
    <col min="13315" max="13315" width="6.140625" style="122" customWidth="1"/>
    <col min="13316" max="13316" width="7.28515625" style="122" customWidth="1"/>
    <col min="13317" max="13317" width="7.7109375" style="122" customWidth="1"/>
    <col min="13318" max="13568" width="9.140625" style="122"/>
    <col min="13569" max="13569" width="5.28515625" style="122" customWidth="1"/>
    <col min="13570" max="13570" width="37.85546875" style="122" customWidth="1"/>
    <col min="13571" max="13571" width="6.140625" style="122" customWidth="1"/>
    <col min="13572" max="13572" width="7.28515625" style="122" customWidth="1"/>
    <col min="13573" max="13573" width="7.7109375" style="122" customWidth="1"/>
    <col min="13574" max="13824" width="9.140625" style="122"/>
    <col min="13825" max="13825" width="5.28515625" style="122" customWidth="1"/>
    <col min="13826" max="13826" width="37.85546875" style="122" customWidth="1"/>
    <col min="13827" max="13827" width="6.140625" style="122" customWidth="1"/>
    <col min="13828" max="13828" width="7.28515625" style="122" customWidth="1"/>
    <col min="13829" max="13829" width="7.7109375" style="122" customWidth="1"/>
    <col min="13830" max="14080" width="9.140625" style="122"/>
    <col min="14081" max="14081" width="5.28515625" style="122" customWidth="1"/>
    <col min="14082" max="14082" width="37.85546875" style="122" customWidth="1"/>
    <col min="14083" max="14083" width="6.140625" style="122" customWidth="1"/>
    <col min="14084" max="14084" width="7.28515625" style="122" customWidth="1"/>
    <col min="14085" max="14085" width="7.7109375" style="122" customWidth="1"/>
    <col min="14086" max="14336" width="9.140625" style="122"/>
    <col min="14337" max="14337" width="5.28515625" style="122" customWidth="1"/>
    <col min="14338" max="14338" width="37.85546875" style="122" customWidth="1"/>
    <col min="14339" max="14339" width="6.140625" style="122" customWidth="1"/>
    <col min="14340" max="14340" width="7.28515625" style="122" customWidth="1"/>
    <col min="14341" max="14341" width="7.7109375" style="122" customWidth="1"/>
    <col min="14342" max="14592" width="9.140625" style="122"/>
    <col min="14593" max="14593" width="5.28515625" style="122" customWidth="1"/>
    <col min="14594" max="14594" width="37.85546875" style="122" customWidth="1"/>
    <col min="14595" max="14595" width="6.140625" style="122" customWidth="1"/>
    <col min="14596" max="14596" width="7.28515625" style="122" customWidth="1"/>
    <col min="14597" max="14597" width="7.7109375" style="122" customWidth="1"/>
    <col min="14598" max="14848" width="9.140625" style="122"/>
    <col min="14849" max="14849" width="5.28515625" style="122" customWidth="1"/>
    <col min="14850" max="14850" width="37.85546875" style="122" customWidth="1"/>
    <col min="14851" max="14851" width="6.140625" style="122" customWidth="1"/>
    <col min="14852" max="14852" width="7.28515625" style="122" customWidth="1"/>
    <col min="14853" max="14853" width="7.7109375" style="122" customWidth="1"/>
    <col min="14854" max="15104" width="9.140625" style="122"/>
    <col min="15105" max="15105" width="5.28515625" style="122" customWidth="1"/>
    <col min="15106" max="15106" width="37.85546875" style="122" customWidth="1"/>
    <col min="15107" max="15107" width="6.140625" style="122" customWidth="1"/>
    <col min="15108" max="15108" width="7.28515625" style="122" customWidth="1"/>
    <col min="15109" max="15109" width="7.7109375" style="122" customWidth="1"/>
    <col min="15110" max="15360" width="9.140625" style="122"/>
    <col min="15361" max="15361" width="5.28515625" style="122" customWidth="1"/>
    <col min="15362" max="15362" width="37.85546875" style="122" customWidth="1"/>
    <col min="15363" max="15363" width="6.140625" style="122" customWidth="1"/>
    <col min="15364" max="15364" width="7.28515625" style="122" customWidth="1"/>
    <col min="15365" max="15365" width="7.7109375" style="122" customWidth="1"/>
    <col min="15366" max="15616" width="9.140625" style="122"/>
    <col min="15617" max="15617" width="5.28515625" style="122" customWidth="1"/>
    <col min="15618" max="15618" width="37.85546875" style="122" customWidth="1"/>
    <col min="15619" max="15619" width="6.140625" style="122" customWidth="1"/>
    <col min="15620" max="15620" width="7.28515625" style="122" customWidth="1"/>
    <col min="15621" max="15621" width="7.7109375" style="122" customWidth="1"/>
    <col min="15622" max="15872" width="9.140625" style="122"/>
    <col min="15873" max="15873" width="5.28515625" style="122" customWidth="1"/>
    <col min="15874" max="15874" width="37.85546875" style="122" customWidth="1"/>
    <col min="15875" max="15875" width="6.140625" style="122" customWidth="1"/>
    <col min="15876" max="15876" width="7.28515625" style="122" customWidth="1"/>
    <col min="15877" max="15877" width="7.7109375" style="122" customWidth="1"/>
    <col min="15878" max="16128" width="9.140625" style="122"/>
    <col min="16129" max="16129" width="5.28515625" style="122" customWidth="1"/>
    <col min="16130" max="16130" width="37.85546875" style="122" customWidth="1"/>
    <col min="16131" max="16131" width="6.140625" style="122" customWidth="1"/>
    <col min="16132" max="16132" width="7.28515625" style="122" customWidth="1"/>
    <col min="16133" max="16133" width="7.7109375" style="122" customWidth="1"/>
    <col min="16134" max="16384" width="9.140625" style="122"/>
  </cols>
  <sheetData>
    <row r="1" spans="1:6" ht="15.75">
      <c r="B1" s="718" t="s">
        <v>868</v>
      </c>
      <c r="C1" s="718"/>
      <c r="D1" s="718"/>
    </row>
    <row r="2" spans="1:6" ht="11.25" customHeight="1">
      <c r="B2" s="624"/>
      <c r="C2" s="624"/>
      <c r="D2" s="624"/>
    </row>
    <row r="3" spans="1:6" ht="14.25" customHeight="1">
      <c r="B3" s="625" t="s">
        <v>64</v>
      </c>
    </row>
    <row r="4" spans="1:6" s="627" customFormat="1" ht="28.5" customHeight="1">
      <c r="A4" s="990" t="s">
        <v>97</v>
      </c>
      <c r="B4" s="991"/>
      <c r="C4" s="63">
        <v>2013</v>
      </c>
      <c r="D4" s="63">
        <v>2014</v>
      </c>
      <c r="E4" s="626" t="s">
        <v>150</v>
      </c>
    </row>
    <row r="5" spans="1:6" s="627" customFormat="1" ht="16.5" customHeight="1">
      <c r="A5" s="725" t="s">
        <v>869</v>
      </c>
      <c r="B5" s="725"/>
      <c r="C5" s="628">
        <v>29341</v>
      </c>
      <c r="D5" s="628">
        <v>29389</v>
      </c>
      <c r="E5" s="629">
        <f>D5/C5*100</f>
        <v>100.16359360621657</v>
      </c>
    </row>
    <row r="6" spans="1:6" s="627" customFormat="1" ht="15" customHeight="1">
      <c r="A6" s="992" t="s">
        <v>870</v>
      </c>
      <c r="B6" s="992"/>
      <c r="C6" s="262">
        <f>SUM(C7:C21)-C15</f>
        <v>284</v>
      </c>
      <c r="D6" s="262">
        <f>SUM(D7:D21)-D15</f>
        <v>260</v>
      </c>
      <c r="E6" s="518">
        <f>D6/C6*100</f>
        <v>91.549295774647888</v>
      </c>
    </row>
    <row r="7" spans="1:6" s="627" customFormat="1" ht="15" customHeight="1">
      <c r="A7" s="993" t="s">
        <v>871</v>
      </c>
      <c r="B7" s="630" t="s">
        <v>872</v>
      </c>
      <c r="C7" s="262">
        <v>3</v>
      </c>
      <c r="D7" s="262">
        <v>0</v>
      </c>
      <c r="E7" s="518">
        <f t="shared" ref="E7:E34" si="0">D7/C7*100</f>
        <v>0</v>
      </c>
    </row>
    <row r="8" spans="1:6" s="627" customFormat="1" ht="15" customHeight="1">
      <c r="A8" s="993"/>
      <c r="B8" s="630" t="s">
        <v>873</v>
      </c>
      <c r="C8" s="262">
        <v>5</v>
      </c>
      <c r="D8" s="262">
        <v>8</v>
      </c>
      <c r="E8" s="518">
        <v>0</v>
      </c>
    </row>
    <row r="9" spans="1:6" s="627" customFormat="1" ht="15" customHeight="1">
      <c r="A9" s="993"/>
      <c r="B9" s="630" t="s">
        <v>874</v>
      </c>
      <c r="C9" s="262">
        <v>4</v>
      </c>
      <c r="D9" s="262">
        <v>1</v>
      </c>
      <c r="E9" s="518">
        <f>D9/C9*100</f>
        <v>25</v>
      </c>
    </row>
    <row r="10" spans="1:6" s="627" customFormat="1" ht="15" customHeight="1">
      <c r="A10" s="993"/>
      <c r="B10" s="630" t="s">
        <v>875</v>
      </c>
      <c r="C10" s="262">
        <v>1</v>
      </c>
      <c r="D10" s="262">
        <v>0</v>
      </c>
      <c r="E10" s="518">
        <v>0</v>
      </c>
    </row>
    <row r="11" spans="1:6" s="627" customFormat="1" ht="15" customHeight="1">
      <c r="A11" s="993"/>
      <c r="B11" s="630" t="s">
        <v>876</v>
      </c>
      <c r="C11" s="262">
        <v>0</v>
      </c>
      <c r="D11" s="262">
        <v>0</v>
      </c>
      <c r="E11" s="518">
        <v>0</v>
      </c>
    </row>
    <row r="12" spans="1:6" s="627" customFormat="1" ht="15" customHeight="1">
      <c r="A12" s="993"/>
      <c r="B12" s="630" t="s">
        <v>877</v>
      </c>
      <c r="C12" s="262">
        <v>12</v>
      </c>
      <c r="D12" s="262">
        <v>12</v>
      </c>
      <c r="E12" s="518">
        <v>0</v>
      </c>
    </row>
    <row r="13" spans="1:6" s="627" customFormat="1" ht="15" customHeight="1">
      <c r="A13" s="993"/>
      <c r="B13" s="631" t="s">
        <v>878</v>
      </c>
      <c r="C13" s="262">
        <v>87</v>
      </c>
      <c r="D13" s="262">
        <v>85</v>
      </c>
      <c r="E13" s="518">
        <f t="shared" si="0"/>
        <v>97.701149425287355</v>
      </c>
    </row>
    <row r="14" spans="1:6" s="627" customFormat="1" ht="15" customHeight="1">
      <c r="A14" s="993"/>
      <c r="B14" s="631" t="s">
        <v>879</v>
      </c>
      <c r="C14" s="262">
        <v>123</v>
      </c>
      <c r="D14" s="262">
        <v>94</v>
      </c>
      <c r="E14" s="518">
        <f t="shared" si="0"/>
        <v>76.422764227642276</v>
      </c>
      <c r="F14" s="627" t="s">
        <v>411</v>
      </c>
    </row>
    <row r="15" spans="1:6" s="627" customFormat="1" ht="15" customHeight="1">
      <c r="A15" s="993"/>
      <c r="B15" s="631" t="s">
        <v>880</v>
      </c>
      <c r="C15" s="262">
        <v>37</v>
      </c>
      <c r="D15" s="262">
        <v>41</v>
      </c>
      <c r="E15" s="518">
        <f t="shared" si="0"/>
        <v>110.81081081081081</v>
      </c>
    </row>
    <row r="16" spans="1:6" s="627" customFormat="1" ht="26.25" customHeight="1">
      <c r="A16" s="993"/>
      <c r="B16" s="632" t="s">
        <v>881</v>
      </c>
      <c r="C16" s="262">
        <v>29</v>
      </c>
      <c r="D16" s="262">
        <v>33</v>
      </c>
      <c r="E16" s="518">
        <f t="shared" si="0"/>
        <v>113.79310344827587</v>
      </c>
    </row>
    <row r="17" spans="1:5" s="627" customFormat="1" ht="15" customHeight="1">
      <c r="A17" s="993"/>
      <c r="B17" s="630" t="s">
        <v>882</v>
      </c>
      <c r="C17" s="262">
        <v>0</v>
      </c>
      <c r="D17" s="262">
        <v>0</v>
      </c>
      <c r="E17" s="518">
        <v>0</v>
      </c>
    </row>
    <row r="18" spans="1:5" s="627" customFormat="1" ht="15" customHeight="1">
      <c r="A18" s="993"/>
      <c r="B18" s="630" t="s">
        <v>883</v>
      </c>
      <c r="C18" s="262">
        <v>5</v>
      </c>
      <c r="D18" s="262">
        <v>5</v>
      </c>
      <c r="E18" s="518">
        <f t="shared" si="0"/>
        <v>100</v>
      </c>
    </row>
    <row r="19" spans="1:5" s="627" customFormat="1" ht="15" customHeight="1">
      <c r="A19" s="993"/>
      <c r="B19" s="630" t="s">
        <v>884</v>
      </c>
      <c r="C19" s="262">
        <v>0</v>
      </c>
      <c r="D19" s="262">
        <v>0</v>
      </c>
      <c r="E19" s="518">
        <v>0</v>
      </c>
    </row>
    <row r="20" spans="1:5" s="627" customFormat="1" ht="15" customHeight="1">
      <c r="A20" s="993"/>
      <c r="B20" s="630" t="s">
        <v>885</v>
      </c>
      <c r="C20" s="262">
        <v>0</v>
      </c>
      <c r="D20" s="262">
        <v>0</v>
      </c>
      <c r="E20" s="518">
        <v>0</v>
      </c>
    </row>
    <row r="21" spans="1:5" s="627" customFormat="1" ht="15" customHeight="1">
      <c r="A21" s="993"/>
      <c r="B21" s="630" t="s">
        <v>886</v>
      </c>
      <c r="C21" s="262">
        <v>15</v>
      </c>
      <c r="D21" s="262">
        <v>22</v>
      </c>
      <c r="E21" s="518">
        <f t="shared" si="0"/>
        <v>146.66666666666666</v>
      </c>
    </row>
    <row r="22" spans="1:5" s="627" customFormat="1" ht="15" customHeight="1">
      <c r="A22" s="993" t="s">
        <v>887</v>
      </c>
      <c r="B22" s="630" t="s">
        <v>888</v>
      </c>
      <c r="C22" s="262">
        <v>89</v>
      </c>
      <c r="D22" s="262">
        <v>86</v>
      </c>
      <c r="E22" s="518">
        <f t="shared" si="0"/>
        <v>96.629213483146074</v>
      </c>
    </row>
    <row r="23" spans="1:5" s="627" customFormat="1" ht="15" customHeight="1">
      <c r="A23" s="993"/>
      <c r="B23" s="630" t="s">
        <v>889</v>
      </c>
      <c r="C23" s="262">
        <v>27</v>
      </c>
      <c r="D23" s="262">
        <v>31</v>
      </c>
      <c r="E23" s="518">
        <f t="shared" si="0"/>
        <v>114.81481481481481</v>
      </c>
    </row>
    <row r="24" spans="1:5" s="627" customFormat="1" ht="15" customHeight="1">
      <c r="A24" s="993"/>
      <c r="B24" s="630" t="s">
        <v>890</v>
      </c>
      <c r="C24" s="262">
        <v>7</v>
      </c>
      <c r="D24" s="262">
        <v>4</v>
      </c>
      <c r="E24" s="518">
        <f t="shared" si="0"/>
        <v>57.142857142857139</v>
      </c>
    </row>
    <row r="25" spans="1:5" s="627" customFormat="1" ht="15" customHeight="1">
      <c r="A25" s="993"/>
      <c r="B25" s="630" t="s">
        <v>891</v>
      </c>
      <c r="C25" s="262">
        <v>81</v>
      </c>
      <c r="D25" s="262">
        <v>66</v>
      </c>
      <c r="E25" s="518">
        <f t="shared" si="0"/>
        <v>81.481481481481481</v>
      </c>
    </row>
    <row r="26" spans="1:5" s="627" customFormat="1" ht="18" customHeight="1">
      <c r="A26" s="993"/>
      <c r="B26" s="630" t="s">
        <v>892</v>
      </c>
      <c r="C26" s="262">
        <v>6</v>
      </c>
      <c r="D26" s="262">
        <v>9</v>
      </c>
      <c r="E26" s="518">
        <f t="shared" si="0"/>
        <v>150</v>
      </c>
    </row>
    <row r="27" spans="1:5" s="627" customFormat="1" ht="15" customHeight="1">
      <c r="A27" s="728" t="s">
        <v>893</v>
      </c>
      <c r="B27" s="630" t="s">
        <v>894</v>
      </c>
      <c r="C27" s="262">
        <v>97</v>
      </c>
      <c r="D27" s="262">
        <v>109</v>
      </c>
      <c r="E27" s="518">
        <f t="shared" si="0"/>
        <v>112.37113402061856</v>
      </c>
    </row>
    <row r="28" spans="1:5" s="627" customFormat="1" ht="15" customHeight="1">
      <c r="A28" s="728"/>
      <c r="B28" s="630" t="s">
        <v>895</v>
      </c>
      <c r="C28" s="262">
        <v>164</v>
      </c>
      <c r="D28" s="262">
        <v>131</v>
      </c>
      <c r="E28" s="518">
        <f t="shared" si="0"/>
        <v>79.878048780487802</v>
      </c>
    </row>
    <row r="29" spans="1:5" s="627" customFormat="1" ht="15" customHeight="1">
      <c r="A29" s="728"/>
      <c r="B29" s="630" t="s">
        <v>896</v>
      </c>
      <c r="C29" s="262">
        <v>18</v>
      </c>
      <c r="D29" s="262">
        <v>19</v>
      </c>
      <c r="E29" s="518">
        <f t="shared" si="0"/>
        <v>105.55555555555556</v>
      </c>
    </row>
    <row r="30" spans="1:5" s="627" customFormat="1" ht="15" customHeight="1">
      <c r="A30" s="728"/>
      <c r="B30" s="630" t="s">
        <v>897</v>
      </c>
      <c r="C30" s="245">
        <v>5</v>
      </c>
      <c r="D30" s="262">
        <v>1</v>
      </c>
      <c r="E30" s="518">
        <f t="shared" si="0"/>
        <v>20</v>
      </c>
    </row>
    <row r="31" spans="1:5" s="627" customFormat="1" ht="15" customHeight="1">
      <c r="A31" s="994" t="s">
        <v>898</v>
      </c>
      <c r="B31" s="994"/>
      <c r="C31" s="262">
        <v>227</v>
      </c>
      <c r="D31" s="262">
        <v>229</v>
      </c>
      <c r="E31" s="518">
        <f t="shared" si="0"/>
        <v>100.88105726872247</v>
      </c>
    </row>
    <row r="32" spans="1:5" s="627" customFormat="1" ht="15" customHeight="1">
      <c r="A32" s="992" t="s">
        <v>899</v>
      </c>
      <c r="B32" s="992"/>
      <c r="C32" s="518">
        <v>614.29999999999995</v>
      </c>
      <c r="D32" s="518">
        <v>590.79999999999995</v>
      </c>
      <c r="E32" s="518">
        <f t="shared" si="0"/>
        <v>96.174507569591412</v>
      </c>
    </row>
    <row r="33" spans="1:5" s="627" customFormat="1" ht="15" customHeight="1">
      <c r="A33" s="992" t="s">
        <v>900</v>
      </c>
      <c r="B33" s="992"/>
      <c r="C33" s="518">
        <v>399</v>
      </c>
      <c r="D33" s="518">
        <v>317.89999999999998</v>
      </c>
      <c r="E33" s="518">
        <f t="shared" si="0"/>
        <v>79.674185463659143</v>
      </c>
    </row>
    <row r="34" spans="1:5" s="627" customFormat="1" ht="15" customHeight="1">
      <c r="A34" s="992" t="s">
        <v>901</v>
      </c>
      <c r="B34" s="992"/>
      <c r="C34" s="516">
        <v>47.7</v>
      </c>
      <c r="D34" s="516">
        <v>55.4</v>
      </c>
      <c r="E34" s="518">
        <f t="shared" si="0"/>
        <v>116.14255765199159</v>
      </c>
    </row>
    <row r="35" spans="1:5" s="627" customFormat="1" ht="25.5" customHeight="1">
      <c r="A35" s="989" t="s">
        <v>902</v>
      </c>
      <c r="B35" s="989"/>
      <c r="C35" s="633">
        <f>C6/C5*10000</f>
        <v>96.792883678129584</v>
      </c>
      <c r="D35" s="633">
        <f>D6/D5*10000</f>
        <v>88.468474599339885</v>
      </c>
      <c r="E35" s="634">
        <f>D35/C35*100</f>
        <v>91.399771592226458</v>
      </c>
    </row>
    <row r="36" spans="1:5" s="627" customFormat="1" ht="18" customHeight="1">
      <c r="A36" s="630"/>
      <c r="B36" s="630"/>
      <c r="C36" s="518"/>
      <c r="D36" s="518"/>
      <c r="E36" s="635"/>
    </row>
    <row r="41" spans="1:5" ht="14.25" customHeight="1"/>
    <row r="43" spans="1:5" ht="77.25" customHeight="1"/>
  </sheetData>
  <mergeCells count="12"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V9" sqref="V9"/>
    </sheetView>
  </sheetViews>
  <sheetFormatPr defaultRowHeight="12.75"/>
  <cols>
    <col min="1" max="1" width="13.28515625" style="637" customWidth="1"/>
    <col min="2" max="2" width="6.7109375" style="655" customWidth="1"/>
    <col min="3" max="3" width="7.28515625" style="655" customWidth="1"/>
    <col min="4" max="4" width="4.42578125" style="655" customWidth="1"/>
    <col min="5" max="5" width="4.28515625" style="655" customWidth="1"/>
    <col min="6" max="6" width="8.42578125" style="656" customWidth="1"/>
    <col min="7" max="20" width="3.7109375" style="655" customWidth="1"/>
    <col min="21" max="256" width="9.140625" style="637"/>
    <col min="257" max="257" width="13.28515625" style="637" customWidth="1"/>
    <col min="258" max="258" width="6.7109375" style="637" customWidth="1"/>
    <col min="259" max="259" width="7.28515625" style="637" customWidth="1"/>
    <col min="260" max="260" width="4.42578125" style="637" customWidth="1"/>
    <col min="261" max="261" width="4.28515625" style="637" customWidth="1"/>
    <col min="262" max="262" width="8.42578125" style="637" customWidth="1"/>
    <col min="263" max="276" width="3.7109375" style="637" customWidth="1"/>
    <col min="277" max="512" width="9.140625" style="637"/>
    <col min="513" max="513" width="13.28515625" style="637" customWidth="1"/>
    <col min="514" max="514" width="6.7109375" style="637" customWidth="1"/>
    <col min="515" max="515" width="7.28515625" style="637" customWidth="1"/>
    <col min="516" max="516" width="4.42578125" style="637" customWidth="1"/>
    <col min="517" max="517" width="4.28515625" style="637" customWidth="1"/>
    <col min="518" max="518" width="8.42578125" style="637" customWidth="1"/>
    <col min="519" max="532" width="3.7109375" style="637" customWidth="1"/>
    <col min="533" max="768" width="9.140625" style="637"/>
    <col min="769" max="769" width="13.28515625" style="637" customWidth="1"/>
    <col min="770" max="770" width="6.7109375" style="637" customWidth="1"/>
    <col min="771" max="771" width="7.28515625" style="637" customWidth="1"/>
    <col min="772" max="772" width="4.42578125" style="637" customWidth="1"/>
    <col min="773" max="773" width="4.28515625" style="637" customWidth="1"/>
    <col min="774" max="774" width="8.42578125" style="637" customWidth="1"/>
    <col min="775" max="788" width="3.7109375" style="637" customWidth="1"/>
    <col min="789" max="1024" width="9.140625" style="637"/>
    <col min="1025" max="1025" width="13.28515625" style="637" customWidth="1"/>
    <col min="1026" max="1026" width="6.7109375" style="637" customWidth="1"/>
    <col min="1027" max="1027" width="7.28515625" style="637" customWidth="1"/>
    <col min="1028" max="1028" width="4.42578125" style="637" customWidth="1"/>
    <col min="1029" max="1029" width="4.28515625" style="637" customWidth="1"/>
    <col min="1030" max="1030" width="8.42578125" style="637" customWidth="1"/>
    <col min="1031" max="1044" width="3.7109375" style="637" customWidth="1"/>
    <col min="1045" max="1280" width="9.140625" style="637"/>
    <col min="1281" max="1281" width="13.28515625" style="637" customWidth="1"/>
    <col min="1282" max="1282" width="6.7109375" style="637" customWidth="1"/>
    <col min="1283" max="1283" width="7.28515625" style="637" customWidth="1"/>
    <col min="1284" max="1284" width="4.42578125" style="637" customWidth="1"/>
    <col min="1285" max="1285" width="4.28515625" style="637" customWidth="1"/>
    <col min="1286" max="1286" width="8.42578125" style="637" customWidth="1"/>
    <col min="1287" max="1300" width="3.7109375" style="637" customWidth="1"/>
    <col min="1301" max="1536" width="9.140625" style="637"/>
    <col min="1537" max="1537" width="13.28515625" style="637" customWidth="1"/>
    <col min="1538" max="1538" width="6.7109375" style="637" customWidth="1"/>
    <col min="1539" max="1539" width="7.28515625" style="637" customWidth="1"/>
    <col min="1540" max="1540" width="4.42578125" style="637" customWidth="1"/>
    <col min="1541" max="1541" width="4.28515625" style="637" customWidth="1"/>
    <col min="1542" max="1542" width="8.42578125" style="637" customWidth="1"/>
    <col min="1543" max="1556" width="3.7109375" style="637" customWidth="1"/>
    <col min="1557" max="1792" width="9.140625" style="637"/>
    <col min="1793" max="1793" width="13.28515625" style="637" customWidth="1"/>
    <col min="1794" max="1794" width="6.7109375" style="637" customWidth="1"/>
    <col min="1795" max="1795" width="7.28515625" style="637" customWidth="1"/>
    <col min="1796" max="1796" width="4.42578125" style="637" customWidth="1"/>
    <col min="1797" max="1797" width="4.28515625" style="637" customWidth="1"/>
    <col min="1798" max="1798" width="8.42578125" style="637" customWidth="1"/>
    <col min="1799" max="1812" width="3.7109375" style="637" customWidth="1"/>
    <col min="1813" max="2048" width="9.140625" style="637"/>
    <col min="2049" max="2049" width="13.28515625" style="637" customWidth="1"/>
    <col min="2050" max="2050" width="6.7109375" style="637" customWidth="1"/>
    <col min="2051" max="2051" width="7.28515625" style="637" customWidth="1"/>
    <col min="2052" max="2052" width="4.42578125" style="637" customWidth="1"/>
    <col min="2053" max="2053" width="4.28515625" style="637" customWidth="1"/>
    <col min="2054" max="2054" width="8.42578125" style="637" customWidth="1"/>
    <col min="2055" max="2068" width="3.7109375" style="637" customWidth="1"/>
    <col min="2069" max="2304" width="9.140625" style="637"/>
    <col min="2305" max="2305" width="13.28515625" style="637" customWidth="1"/>
    <col min="2306" max="2306" width="6.7109375" style="637" customWidth="1"/>
    <col min="2307" max="2307" width="7.28515625" style="637" customWidth="1"/>
    <col min="2308" max="2308" width="4.42578125" style="637" customWidth="1"/>
    <col min="2309" max="2309" width="4.28515625" style="637" customWidth="1"/>
    <col min="2310" max="2310" width="8.42578125" style="637" customWidth="1"/>
    <col min="2311" max="2324" width="3.7109375" style="637" customWidth="1"/>
    <col min="2325" max="2560" width="9.140625" style="637"/>
    <col min="2561" max="2561" width="13.28515625" style="637" customWidth="1"/>
    <col min="2562" max="2562" width="6.7109375" style="637" customWidth="1"/>
    <col min="2563" max="2563" width="7.28515625" style="637" customWidth="1"/>
    <col min="2564" max="2564" width="4.42578125" style="637" customWidth="1"/>
    <col min="2565" max="2565" width="4.28515625" style="637" customWidth="1"/>
    <col min="2566" max="2566" width="8.42578125" style="637" customWidth="1"/>
    <col min="2567" max="2580" width="3.7109375" style="637" customWidth="1"/>
    <col min="2581" max="2816" width="9.140625" style="637"/>
    <col min="2817" max="2817" width="13.28515625" style="637" customWidth="1"/>
    <col min="2818" max="2818" width="6.7109375" style="637" customWidth="1"/>
    <col min="2819" max="2819" width="7.28515625" style="637" customWidth="1"/>
    <col min="2820" max="2820" width="4.42578125" style="637" customWidth="1"/>
    <col min="2821" max="2821" width="4.28515625" style="637" customWidth="1"/>
    <col min="2822" max="2822" width="8.42578125" style="637" customWidth="1"/>
    <col min="2823" max="2836" width="3.7109375" style="637" customWidth="1"/>
    <col min="2837" max="3072" width="9.140625" style="637"/>
    <col min="3073" max="3073" width="13.28515625" style="637" customWidth="1"/>
    <col min="3074" max="3074" width="6.7109375" style="637" customWidth="1"/>
    <col min="3075" max="3075" width="7.28515625" style="637" customWidth="1"/>
    <col min="3076" max="3076" width="4.42578125" style="637" customWidth="1"/>
    <col min="3077" max="3077" width="4.28515625" style="637" customWidth="1"/>
    <col min="3078" max="3078" width="8.42578125" style="637" customWidth="1"/>
    <col min="3079" max="3092" width="3.7109375" style="637" customWidth="1"/>
    <col min="3093" max="3328" width="9.140625" style="637"/>
    <col min="3329" max="3329" width="13.28515625" style="637" customWidth="1"/>
    <col min="3330" max="3330" width="6.7109375" style="637" customWidth="1"/>
    <col min="3331" max="3331" width="7.28515625" style="637" customWidth="1"/>
    <col min="3332" max="3332" width="4.42578125" style="637" customWidth="1"/>
    <col min="3333" max="3333" width="4.28515625" style="637" customWidth="1"/>
    <col min="3334" max="3334" width="8.42578125" style="637" customWidth="1"/>
    <col min="3335" max="3348" width="3.7109375" style="637" customWidth="1"/>
    <col min="3349" max="3584" width="9.140625" style="637"/>
    <col min="3585" max="3585" width="13.28515625" style="637" customWidth="1"/>
    <col min="3586" max="3586" width="6.7109375" style="637" customWidth="1"/>
    <col min="3587" max="3587" width="7.28515625" style="637" customWidth="1"/>
    <col min="3588" max="3588" width="4.42578125" style="637" customWidth="1"/>
    <col min="3589" max="3589" width="4.28515625" style="637" customWidth="1"/>
    <col min="3590" max="3590" width="8.42578125" style="637" customWidth="1"/>
    <col min="3591" max="3604" width="3.7109375" style="637" customWidth="1"/>
    <col min="3605" max="3840" width="9.140625" style="637"/>
    <col min="3841" max="3841" width="13.28515625" style="637" customWidth="1"/>
    <col min="3842" max="3842" width="6.7109375" style="637" customWidth="1"/>
    <col min="3843" max="3843" width="7.28515625" style="637" customWidth="1"/>
    <col min="3844" max="3844" width="4.42578125" style="637" customWidth="1"/>
    <col min="3845" max="3845" width="4.28515625" style="637" customWidth="1"/>
    <col min="3846" max="3846" width="8.42578125" style="637" customWidth="1"/>
    <col min="3847" max="3860" width="3.7109375" style="637" customWidth="1"/>
    <col min="3861" max="4096" width="9.140625" style="637"/>
    <col min="4097" max="4097" width="13.28515625" style="637" customWidth="1"/>
    <col min="4098" max="4098" width="6.7109375" style="637" customWidth="1"/>
    <col min="4099" max="4099" width="7.28515625" style="637" customWidth="1"/>
    <col min="4100" max="4100" width="4.42578125" style="637" customWidth="1"/>
    <col min="4101" max="4101" width="4.28515625" style="637" customWidth="1"/>
    <col min="4102" max="4102" width="8.42578125" style="637" customWidth="1"/>
    <col min="4103" max="4116" width="3.7109375" style="637" customWidth="1"/>
    <col min="4117" max="4352" width="9.140625" style="637"/>
    <col min="4353" max="4353" width="13.28515625" style="637" customWidth="1"/>
    <col min="4354" max="4354" width="6.7109375" style="637" customWidth="1"/>
    <col min="4355" max="4355" width="7.28515625" style="637" customWidth="1"/>
    <col min="4356" max="4356" width="4.42578125" style="637" customWidth="1"/>
    <col min="4357" max="4357" width="4.28515625" style="637" customWidth="1"/>
    <col min="4358" max="4358" width="8.42578125" style="637" customWidth="1"/>
    <col min="4359" max="4372" width="3.7109375" style="637" customWidth="1"/>
    <col min="4373" max="4608" width="9.140625" style="637"/>
    <col min="4609" max="4609" width="13.28515625" style="637" customWidth="1"/>
    <col min="4610" max="4610" width="6.7109375" style="637" customWidth="1"/>
    <col min="4611" max="4611" width="7.28515625" style="637" customWidth="1"/>
    <col min="4612" max="4612" width="4.42578125" style="637" customWidth="1"/>
    <col min="4613" max="4613" width="4.28515625" style="637" customWidth="1"/>
    <col min="4614" max="4614" width="8.42578125" style="637" customWidth="1"/>
    <col min="4615" max="4628" width="3.7109375" style="637" customWidth="1"/>
    <col min="4629" max="4864" width="9.140625" style="637"/>
    <col min="4865" max="4865" width="13.28515625" style="637" customWidth="1"/>
    <col min="4866" max="4866" width="6.7109375" style="637" customWidth="1"/>
    <col min="4867" max="4867" width="7.28515625" style="637" customWidth="1"/>
    <col min="4868" max="4868" width="4.42578125" style="637" customWidth="1"/>
    <col min="4869" max="4869" width="4.28515625" style="637" customWidth="1"/>
    <col min="4870" max="4870" width="8.42578125" style="637" customWidth="1"/>
    <col min="4871" max="4884" width="3.7109375" style="637" customWidth="1"/>
    <col min="4885" max="5120" width="9.140625" style="637"/>
    <col min="5121" max="5121" width="13.28515625" style="637" customWidth="1"/>
    <col min="5122" max="5122" width="6.7109375" style="637" customWidth="1"/>
    <col min="5123" max="5123" width="7.28515625" style="637" customWidth="1"/>
    <col min="5124" max="5124" width="4.42578125" style="637" customWidth="1"/>
    <col min="5125" max="5125" width="4.28515625" style="637" customWidth="1"/>
    <col min="5126" max="5126" width="8.42578125" style="637" customWidth="1"/>
    <col min="5127" max="5140" width="3.7109375" style="637" customWidth="1"/>
    <col min="5141" max="5376" width="9.140625" style="637"/>
    <col min="5377" max="5377" width="13.28515625" style="637" customWidth="1"/>
    <col min="5378" max="5378" width="6.7109375" style="637" customWidth="1"/>
    <col min="5379" max="5379" width="7.28515625" style="637" customWidth="1"/>
    <col min="5380" max="5380" width="4.42578125" style="637" customWidth="1"/>
    <col min="5381" max="5381" width="4.28515625" style="637" customWidth="1"/>
    <col min="5382" max="5382" width="8.42578125" style="637" customWidth="1"/>
    <col min="5383" max="5396" width="3.7109375" style="637" customWidth="1"/>
    <col min="5397" max="5632" width="9.140625" style="637"/>
    <col min="5633" max="5633" width="13.28515625" style="637" customWidth="1"/>
    <col min="5634" max="5634" width="6.7109375" style="637" customWidth="1"/>
    <col min="5635" max="5635" width="7.28515625" style="637" customWidth="1"/>
    <col min="5636" max="5636" width="4.42578125" style="637" customWidth="1"/>
    <col min="5637" max="5637" width="4.28515625" style="637" customWidth="1"/>
    <col min="5638" max="5638" width="8.42578125" style="637" customWidth="1"/>
    <col min="5639" max="5652" width="3.7109375" style="637" customWidth="1"/>
    <col min="5653" max="5888" width="9.140625" style="637"/>
    <col min="5889" max="5889" width="13.28515625" style="637" customWidth="1"/>
    <col min="5890" max="5890" width="6.7109375" style="637" customWidth="1"/>
    <col min="5891" max="5891" width="7.28515625" style="637" customWidth="1"/>
    <col min="5892" max="5892" width="4.42578125" style="637" customWidth="1"/>
    <col min="5893" max="5893" width="4.28515625" style="637" customWidth="1"/>
    <col min="5894" max="5894" width="8.42578125" style="637" customWidth="1"/>
    <col min="5895" max="5908" width="3.7109375" style="637" customWidth="1"/>
    <col min="5909" max="6144" width="9.140625" style="637"/>
    <col min="6145" max="6145" width="13.28515625" style="637" customWidth="1"/>
    <col min="6146" max="6146" width="6.7109375" style="637" customWidth="1"/>
    <col min="6147" max="6147" width="7.28515625" style="637" customWidth="1"/>
    <col min="6148" max="6148" width="4.42578125" style="637" customWidth="1"/>
    <col min="6149" max="6149" width="4.28515625" style="637" customWidth="1"/>
    <col min="6150" max="6150" width="8.42578125" style="637" customWidth="1"/>
    <col min="6151" max="6164" width="3.7109375" style="637" customWidth="1"/>
    <col min="6165" max="6400" width="9.140625" style="637"/>
    <col min="6401" max="6401" width="13.28515625" style="637" customWidth="1"/>
    <col min="6402" max="6402" width="6.7109375" style="637" customWidth="1"/>
    <col min="6403" max="6403" width="7.28515625" style="637" customWidth="1"/>
    <col min="6404" max="6404" width="4.42578125" style="637" customWidth="1"/>
    <col min="6405" max="6405" width="4.28515625" style="637" customWidth="1"/>
    <col min="6406" max="6406" width="8.42578125" style="637" customWidth="1"/>
    <col min="6407" max="6420" width="3.7109375" style="637" customWidth="1"/>
    <col min="6421" max="6656" width="9.140625" style="637"/>
    <col min="6657" max="6657" width="13.28515625" style="637" customWidth="1"/>
    <col min="6658" max="6658" width="6.7109375" style="637" customWidth="1"/>
    <col min="6659" max="6659" width="7.28515625" style="637" customWidth="1"/>
    <col min="6660" max="6660" width="4.42578125" style="637" customWidth="1"/>
    <col min="6661" max="6661" width="4.28515625" style="637" customWidth="1"/>
    <col min="6662" max="6662" width="8.42578125" style="637" customWidth="1"/>
    <col min="6663" max="6676" width="3.7109375" style="637" customWidth="1"/>
    <col min="6677" max="6912" width="9.140625" style="637"/>
    <col min="6913" max="6913" width="13.28515625" style="637" customWidth="1"/>
    <col min="6914" max="6914" width="6.7109375" style="637" customWidth="1"/>
    <col min="6915" max="6915" width="7.28515625" style="637" customWidth="1"/>
    <col min="6916" max="6916" width="4.42578125" style="637" customWidth="1"/>
    <col min="6917" max="6917" width="4.28515625" style="637" customWidth="1"/>
    <col min="6918" max="6918" width="8.42578125" style="637" customWidth="1"/>
    <col min="6919" max="6932" width="3.7109375" style="637" customWidth="1"/>
    <col min="6933" max="7168" width="9.140625" style="637"/>
    <col min="7169" max="7169" width="13.28515625" style="637" customWidth="1"/>
    <col min="7170" max="7170" width="6.7109375" style="637" customWidth="1"/>
    <col min="7171" max="7171" width="7.28515625" style="637" customWidth="1"/>
    <col min="7172" max="7172" width="4.42578125" style="637" customWidth="1"/>
    <col min="7173" max="7173" width="4.28515625" style="637" customWidth="1"/>
    <col min="7174" max="7174" width="8.42578125" style="637" customWidth="1"/>
    <col min="7175" max="7188" width="3.7109375" style="637" customWidth="1"/>
    <col min="7189" max="7424" width="9.140625" style="637"/>
    <col min="7425" max="7425" width="13.28515625" style="637" customWidth="1"/>
    <col min="7426" max="7426" width="6.7109375" style="637" customWidth="1"/>
    <col min="7427" max="7427" width="7.28515625" style="637" customWidth="1"/>
    <col min="7428" max="7428" width="4.42578125" style="637" customWidth="1"/>
    <col min="7429" max="7429" width="4.28515625" style="637" customWidth="1"/>
    <col min="7430" max="7430" width="8.42578125" style="637" customWidth="1"/>
    <col min="7431" max="7444" width="3.7109375" style="637" customWidth="1"/>
    <col min="7445" max="7680" width="9.140625" style="637"/>
    <col min="7681" max="7681" width="13.28515625" style="637" customWidth="1"/>
    <col min="7682" max="7682" width="6.7109375" style="637" customWidth="1"/>
    <col min="7683" max="7683" width="7.28515625" style="637" customWidth="1"/>
    <col min="7684" max="7684" width="4.42578125" style="637" customWidth="1"/>
    <col min="7685" max="7685" width="4.28515625" style="637" customWidth="1"/>
    <col min="7686" max="7686" width="8.42578125" style="637" customWidth="1"/>
    <col min="7687" max="7700" width="3.7109375" style="637" customWidth="1"/>
    <col min="7701" max="7936" width="9.140625" style="637"/>
    <col min="7937" max="7937" width="13.28515625" style="637" customWidth="1"/>
    <col min="7938" max="7938" width="6.7109375" style="637" customWidth="1"/>
    <col min="7939" max="7939" width="7.28515625" style="637" customWidth="1"/>
    <col min="7940" max="7940" width="4.42578125" style="637" customWidth="1"/>
    <col min="7941" max="7941" width="4.28515625" style="637" customWidth="1"/>
    <col min="7942" max="7942" width="8.42578125" style="637" customWidth="1"/>
    <col min="7943" max="7956" width="3.7109375" style="637" customWidth="1"/>
    <col min="7957" max="8192" width="9.140625" style="637"/>
    <col min="8193" max="8193" width="13.28515625" style="637" customWidth="1"/>
    <col min="8194" max="8194" width="6.7109375" style="637" customWidth="1"/>
    <col min="8195" max="8195" width="7.28515625" style="637" customWidth="1"/>
    <col min="8196" max="8196" width="4.42578125" style="637" customWidth="1"/>
    <col min="8197" max="8197" width="4.28515625" style="637" customWidth="1"/>
    <col min="8198" max="8198" width="8.42578125" style="637" customWidth="1"/>
    <col min="8199" max="8212" width="3.7109375" style="637" customWidth="1"/>
    <col min="8213" max="8448" width="9.140625" style="637"/>
    <col min="8449" max="8449" width="13.28515625" style="637" customWidth="1"/>
    <col min="8450" max="8450" width="6.7109375" style="637" customWidth="1"/>
    <col min="8451" max="8451" width="7.28515625" style="637" customWidth="1"/>
    <col min="8452" max="8452" width="4.42578125" style="637" customWidth="1"/>
    <col min="8453" max="8453" width="4.28515625" style="637" customWidth="1"/>
    <col min="8454" max="8454" width="8.42578125" style="637" customWidth="1"/>
    <col min="8455" max="8468" width="3.7109375" style="637" customWidth="1"/>
    <col min="8469" max="8704" width="9.140625" style="637"/>
    <col min="8705" max="8705" width="13.28515625" style="637" customWidth="1"/>
    <col min="8706" max="8706" width="6.7109375" style="637" customWidth="1"/>
    <col min="8707" max="8707" width="7.28515625" style="637" customWidth="1"/>
    <col min="8708" max="8708" width="4.42578125" style="637" customWidth="1"/>
    <col min="8709" max="8709" width="4.28515625" style="637" customWidth="1"/>
    <col min="8710" max="8710" width="8.42578125" style="637" customWidth="1"/>
    <col min="8711" max="8724" width="3.7109375" style="637" customWidth="1"/>
    <col min="8725" max="8960" width="9.140625" style="637"/>
    <col min="8961" max="8961" width="13.28515625" style="637" customWidth="1"/>
    <col min="8962" max="8962" width="6.7109375" style="637" customWidth="1"/>
    <col min="8963" max="8963" width="7.28515625" style="637" customWidth="1"/>
    <col min="8964" max="8964" width="4.42578125" style="637" customWidth="1"/>
    <col min="8965" max="8965" width="4.28515625" style="637" customWidth="1"/>
    <col min="8966" max="8966" width="8.42578125" style="637" customWidth="1"/>
    <col min="8967" max="8980" width="3.7109375" style="637" customWidth="1"/>
    <col min="8981" max="9216" width="9.140625" style="637"/>
    <col min="9217" max="9217" width="13.28515625" style="637" customWidth="1"/>
    <col min="9218" max="9218" width="6.7109375" style="637" customWidth="1"/>
    <col min="9219" max="9219" width="7.28515625" style="637" customWidth="1"/>
    <col min="9220" max="9220" width="4.42578125" style="637" customWidth="1"/>
    <col min="9221" max="9221" width="4.28515625" style="637" customWidth="1"/>
    <col min="9222" max="9222" width="8.42578125" style="637" customWidth="1"/>
    <col min="9223" max="9236" width="3.7109375" style="637" customWidth="1"/>
    <col min="9237" max="9472" width="9.140625" style="637"/>
    <col min="9473" max="9473" width="13.28515625" style="637" customWidth="1"/>
    <col min="9474" max="9474" width="6.7109375" style="637" customWidth="1"/>
    <col min="9475" max="9475" width="7.28515625" style="637" customWidth="1"/>
    <col min="9476" max="9476" width="4.42578125" style="637" customWidth="1"/>
    <col min="9477" max="9477" width="4.28515625" style="637" customWidth="1"/>
    <col min="9478" max="9478" width="8.42578125" style="637" customWidth="1"/>
    <col min="9479" max="9492" width="3.7109375" style="637" customWidth="1"/>
    <col min="9493" max="9728" width="9.140625" style="637"/>
    <col min="9729" max="9729" width="13.28515625" style="637" customWidth="1"/>
    <col min="9730" max="9730" width="6.7109375" style="637" customWidth="1"/>
    <col min="9731" max="9731" width="7.28515625" style="637" customWidth="1"/>
    <col min="9732" max="9732" width="4.42578125" style="637" customWidth="1"/>
    <col min="9733" max="9733" width="4.28515625" style="637" customWidth="1"/>
    <col min="9734" max="9734" width="8.42578125" style="637" customWidth="1"/>
    <col min="9735" max="9748" width="3.7109375" style="637" customWidth="1"/>
    <col min="9749" max="9984" width="9.140625" style="637"/>
    <col min="9985" max="9985" width="13.28515625" style="637" customWidth="1"/>
    <col min="9986" max="9986" width="6.7109375" style="637" customWidth="1"/>
    <col min="9987" max="9987" width="7.28515625" style="637" customWidth="1"/>
    <col min="9988" max="9988" width="4.42578125" style="637" customWidth="1"/>
    <col min="9989" max="9989" width="4.28515625" style="637" customWidth="1"/>
    <col min="9990" max="9990" width="8.42578125" style="637" customWidth="1"/>
    <col min="9991" max="10004" width="3.7109375" style="637" customWidth="1"/>
    <col min="10005" max="10240" width="9.140625" style="637"/>
    <col min="10241" max="10241" width="13.28515625" style="637" customWidth="1"/>
    <col min="10242" max="10242" width="6.7109375" style="637" customWidth="1"/>
    <col min="10243" max="10243" width="7.28515625" style="637" customWidth="1"/>
    <col min="10244" max="10244" width="4.42578125" style="637" customWidth="1"/>
    <col min="10245" max="10245" width="4.28515625" style="637" customWidth="1"/>
    <col min="10246" max="10246" width="8.42578125" style="637" customWidth="1"/>
    <col min="10247" max="10260" width="3.7109375" style="637" customWidth="1"/>
    <col min="10261" max="10496" width="9.140625" style="637"/>
    <col min="10497" max="10497" width="13.28515625" style="637" customWidth="1"/>
    <col min="10498" max="10498" width="6.7109375" style="637" customWidth="1"/>
    <col min="10499" max="10499" width="7.28515625" style="637" customWidth="1"/>
    <col min="10500" max="10500" width="4.42578125" style="637" customWidth="1"/>
    <col min="10501" max="10501" width="4.28515625" style="637" customWidth="1"/>
    <col min="10502" max="10502" width="8.42578125" style="637" customWidth="1"/>
    <col min="10503" max="10516" width="3.7109375" style="637" customWidth="1"/>
    <col min="10517" max="10752" width="9.140625" style="637"/>
    <col min="10753" max="10753" width="13.28515625" style="637" customWidth="1"/>
    <col min="10754" max="10754" width="6.7109375" style="637" customWidth="1"/>
    <col min="10755" max="10755" width="7.28515625" style="637" customWidth="1"/>
    <col min="10756" max="10756" width="4.42578125" style="637" customWidth="1"/>
    <col min="10757" max="10757" width="4.28515625" style="637" customWidth="1"/>
    <col min="10758" max="10758" width="8.42578125" style="637" customWidth="1"/>
    <col min="10759" max="10772" width="3.7109375" style="637" customWidth="1"/>
    <col min="10773" max="11008" width="9.140625" style="637"/>
    <col min="11009" max="11009" width="13.28515625" style="637" customWidth="1"/>
    <col min="11010" max="11010" width="6.7109375" style="637" customWidth="1"/>
    <col min="11011" max="11011" width="7.28515625" style="637" customWidth="1"/>
    <col min="11012" max="11012" width="4.42578125" style="637" customWidth="1"/>
    <col min="11013" max="11013" width="4.28515625" style="637" customWidth="1"/>
    <col min="11014" max="11014" width="8.42578125" style="637" customWidth="1"/>
    <col min="11015" max="11028" width="3.7109375" style="637" customWidth="1"/>
    <col min="11029" max="11264" width="9.140625" style="637"/>
    <col min="11265" max="11265" width="13.28515625" style="637" customWidth="1"/>
    <col min="11266" max="11266" width="6.7109375" style="637" customWidth="1"/>
    <col min="11267" max="11267" width="7.28515625" style="637" customWidth="1"/>
    <col min="11268" max="11268" width="4.42578125" style="637" customWidth="1"/>
    <col min="11269" max="11269" width="4.28515625" style="637" customWidth="1"/>
    <col min="11270" max="11270" width="8.42578125" style="637" customWidth="1"/>
    <col min="11271" max="11284" width="3.7109375" style="637" customWidth="1"/>
    <col min="11285" max="11520" width="9.140625" style="637"/>
    <col min="11521" max="11521" width="13.28515625" style="637" customWidth="1"/>
    <col min="11522" max="11522" width="6.7109375" style="637" customWidth="1"/>
    <col min="11523" max="11523" width="7.28515625" style="637" customWidth="1"/>
    <col min="11524" max="11524" width="4.42578125" style="637" customWidth="1"/>
    <col min="11525" max="11525" width="4.28515625" style="637" customWidth="1"/>
    <col min="11526" max="11526" width="8.42578125" style="637" customWidth="1"/>
    <col min="11527" max="11540" width="3.7109375" style="637" customWidth="1"/>
    <col min="11541" max="11776" width="9.140625" style="637"/>
    <col min="11777" max="11777" width="13.28515625" style="637" customWidth="1"/>
    <col min="11778" max="11778" width="6.7109375" style="637" customWidth="1"/>
    <col min="11779" max="11779" width="7.28515625" style="637" customWidth="1"/>
    <col min="11780" max="11780" width="4.42578125" style="637" customWidth="1"/>
    <col min="11781" max="11781" width="4.28515625" style="637" customWidth="1"/>
    <col min="11782" max="11782" width="8.42578125" style="637" customWidth="1"/>
    <col min="11783" max="11796" width="3.7109375" style="637" customWidth="1"/>
    <col min="11797" max="12032" width="9.140625" style="637"/>
    <col min="12033" max="12033" width="13.28515625" style="637" customWidth="1"/>
    <col min="12034" max="12034" width="6.7109375" style="637" customWidth="1"/>
    <col min="12035" max="12035" width="7.28515625" style="637" customWidth="1"/>
    <col min="12036" max="12036" width="4.42578125" style="637" customWidth="1"/>
    <col min="12037" max="12037" width="4.28515625" style="637" customWidth="1"/>
    <col min="12038" max="12038" width="8.42578125" style="637" customWidth="1"/>
    <col min="12039" max="12052" width="3.7109375" style="637" customWidth="1"/>
    <col min="12053" max="12288" width="9.140625" style="637"/>
    <col min="12289" max="12289" width="13.28515625" style="637" customWidth="1"/>
    <col min="12290" max="12290" width="6.7109375" style="637" customWidth="1"/>
    <col min="12291" max="12291" width="7.28515625" style="637" customWidth="1"/>
    <col min="12292" max="12292" width="4.42578125" style="637" customWidth="1"/>
    <col min="12293" max="12293" width="4.28515625" style="637" customWidth="1"/>
    <col min="12294" max="12294" width="8.42578125" style="637" customWidth="1"/>
    <col min="12295" max="12308" width="3.7109375" style="637" customWidth="1"/>
    <col min="12309" max="12544" width="9.140625" style="637"/>
    <col min="12545" max="12545" width="13.28515625" style="637" customWidth="1"/>
    <col min="12546" max="12546" width="6.7109375" style="637" customWidth="1"/>
    <col min="12547" max="12547" width="7.28515625" style="637" customWidth="1"/>
    <col min="12548" max="12548" width="4.42578125" style="637" customWidth="1"/>
    <col min="12549" max="12549" width="4.28515625" style="637" customWidth="1"/>
    <col min="12550" max="12550" width="8.42578125" style="637" customWidth="1"/>
    <col min="12551" max="12564" width="3.7109375" style="637" customWidth="1"/>
    <col min="12565" max="12800" width="9.140625" style="637"/>
    <col min="12801" max="12801" width="13.28515625" style="637" customWidth="1"/>
    <col min="12802" max="12802" width="6.7109375" style="637" customWidth="1"/>
    <col min="12803" max="12803" width="7.28515625" style="637" customWidth="1"/>
    <col min="12804" max="12804" width="4.42578125" style="637" customWidth="1"/>
    <col min="12805" max="12805" width="4.28515625" style="637" customWidth="1"/>
    <col min="12806" max="12806" width="8.42578125" style="637" customWidth="1"/>
    <col min="12807" max="12820" width="3.7109375" style="637" customWidth="1"/>
    <col min="12821" max="13056" width="9.140625" style="637"/>
    <col min="13057" max="13057" width="13.28515625" style="637" customWidth="1"/>
    <col min="13058" max="13058" width="6.7109375" style="637" customWidth="1"/>
    <col min="13059" max="13059" width="7.28515625" style="637" customWidth="1"/>
    <col min="13060" max="13060" width="4.42578125" style="637" customWidth="1"/>
    <col min="13061" max="13061" width="4.28515625" style="637" customWidth="1"/>
    <col min="13062" max="13062" width="8.42578125" style="637" customWidth="1"/>
    <col min="13063" max="13076" width="3.7109375" style="637" customWidth="1"/>
    <col min="13077" max="13312" width="9.140625" style="637"/>
    <col min="13313" max="13313" width="13.28515625" style="637" customWidth="1"/>
    <col min="13314" max="13314" width="6.7109375" style="637" customWidth="1"/>
    <col min="13315" max="13315" width="7.28515625" style="637" customWidth="1"/>
    <col min="13316" max="13316" width="4.42578125" style="637" customWidth="1"/>
    <col min="13317" max="13317" width="4.28515625" style="637" customWidth="1"/>
    <col min="13318" max="13318" width="8.42578125" style="637" customWidth="1"/>
    <col min="13319" max="13332" width="3.7109375" style="637" customWidth="1"/>
    <col min="13333" max="13568" width="9.140625" style="637"/>
    <col min="13569" max="13569" width="13.28515625" style="637" customWidth="1"/>
    <col min="13570" max="13570" width="6.7109375" style="637" customWidth="1"/>
    <col min="13571" max="13571" width="7.28515625" style="637" customWidth="1"/>
    <col min="13572" max="13572" width="4.42578125" style="637" customWidth="1"/>
    <col min="13573" max="13573" width="4.28515625" style="637" customWidth="1"/>
    <col min="13574" max="13574" width="8.42578125" style="637" customWidth="1"/>
    <col min="13575" max="13588" width="3.7109375" style="637" customWidth="1"/>
    <col min="13589" max="13824" width="9.140625" style="637"/>
    <col min="13825" max="13825" width="13.28515625" style="637" customWidth="1"/>
    <col min="13826" max="13826" width="6.7109375" style="637" customWidth="1"/>
    <col min="13827" max="13827" width="7.28515625" style="637" customWidth="1"/>
    <col min="13828" max="13828" width="4.42578125" style="637" customWidth="1"/>
    <col min="13829" max="13829" width="4.28515625" style="637" customWidth="1"/>
    <col min="13830" max="13830" width="8.42578125" style="637" customWidth="1"/>
    <col min="13831" max="13844" width="3.7109375" style="637" customWidth="1"/>
    <col min="13845" max="14080" width="9.140625" style="637"/>
    <col min="14081" max="14081" width="13.28515625" style="637" customWidth="1"/>
    <col min="14082" max="14082" width="6.7109375" style="637" customWidth="1"/>
    <col min="14083" max="14083" width="7.28515625" style="637" customWidth="1"/>
    <col min="14084" max="14084" width="4.42578125" style="637" customWidth="1"/>
    <col min="14085" max="14085" width="4.28515625" style="637" customWidth="1"/>
    <col min="14086" max="14086" width="8.42578125" style="637" customWidth="1"/>
    <col min="14087" max="14100" width="3.7109375" style="637" customWidth="1"/>
    <col min="14101" max="14336" width="9.140625" style="637"/>
    <col min="14337" max="14337" width="13.28515625" style="637" customWidth="1"/>
    <col min="14338" max="14338" width="6.7109375" style="637" customWidth="1"/>
    <col min="14339" max="14339" width="7.28515625" style="637" customWidth="1"/>
    <col min="14340" max="14340" width="4.42578125" style="637" customWidth="1"/>
    <col min="14341" max="14341" width="4.28515625" style="637" customWidth="1"/>
    <col min="14342" max="14342" width="8.42578125" style="637" customWidth="1"/>
    <col min="14343" max="14356" width="3.7109375" style="637" customWidth="1"/>
    <col min="14357" max="14592" width="9.140625" style="637"/>
    <col min="14593" max="14593" width="13.28515625" style="637" customWidth="1"/>
    <col min="14594" max="14594" width="6.7109375" style="637" customWidth="1"/>
    <col min="14595" max="14595" width="7.28515625" style="637" customWidth="1"/>
    <col min="14596" max="14596" width="4.42578125" style="637" customWidth="1"/>
    <col min="14597" max="14597" width="4.28515625" style="637" customWidth="1"/>
    <col min="14598" max="14598" width="8.42578125" style="637" customWidth="1"/>
    <col min="14599" max="14612" width="3.7109375" style="637" customWidth="1"/>
    <col min="14613" max="14848" width="9.140625" style="637"/>
    <col min="14849" max="14849" width="13.28515625" style="637" customWidth="1"/>
    <col min="14850" max="14850" width="6.7109375" style="637" customWidth="1"/>
    <col min="14851" max="14851" width="7.28515625" style="637" customWidth="1"/>
    <col min="14852" max="14852" width="4.42578125" style="637" customWidth="1"/>
    <col min="14853" max="14853" width="4.28515625" style="637" customWidth="1"/>
    <col min="14854" max="14854" width="8.42578125" style="637" customWidth="1"/>
    <col min="14855" max="14868" width="3.7109375" style="637" customWidth="1"/>
    <col min="14869" max="15104" width="9.140625" style="637"/>
    <col min="15105" max="15105" width="13.28515625" style="637" customWidth="1"/>
    <col min="15106" max="15106" width="6.7109375" style="637" customWidth="1"/>
    <col min="15107" max="15107" width="7.28515625" style="637" customWidth="1"/>
    <col min="15108" max="15108" width="4.42578125" style="637" customWidth="1"/>
    <col min="15109" max="15109" width="4.28515625" style="637" customWidth="1"/>
    <col min="15110" max="15110" width="8.42578125" style="637" customWidth="1"/>
    <col min="15111" max="15124" width="3.7109375" style="637" customWidth="1"/>
    <col min="15125" max="15360" width="9.140625" style="637"/>
    <col min="15361" max="15361" width="13.28515625" style="637" customWidth="1"/>
    <col min="15362" max="15362" width="6.7109375" style="637" customWidth="1"/>
    <col min="15363" max="15363" width="7.28515625" style="637" customWidth="1"/>
    <col min="15364" max="15364" width="4.42578125" style="637" customWidth="1"/>
    <col min="15365" max="15365" width="4.28515625" style="637" customWidth="1"/>
    <col min="15366" max="15366" width="8.42578125" style="637" customWidth="1"/>
    <col min="15367" max="15380" width="3.7109375" style="637" customWidth="1"/>
    <col min="15381" max="15616" width="9.140625" style="637"/>
    <col min="15617" max="15617" width="13.28515625" style="637" customWidth="1"/>
    <col min="15618" max="15618" width="6.7109375" style="637" customWidth="1"/>
    <col min="15619" max="15619" width="7.28515625" style="637" customWidth="1"/>
    <col min="15620" max="15620" width="4.42578125" style="637" customWidth="1"/>
    <col min="15621" max="15621" width="4.28515625" style="637" customWidth="1"/>
    <col min="15622" max="15622" width="8.42578125" style="637" customWidth="1"/>
    <col min="15623" max="15636" width="3.7109375" style="637" customWidth="1"/>
    <col min="15637" max="15872" width="9.140625" style="637"/>
    <col min="15873" max="15873" width="13.28515625" style="637" customWidth="1"/>
    <col min="15874" max="15874" width="6.7109375" style="637" customWidth="1"/>
    <col min="15875" max="15875" width="7.28515625" style="637" customWidth="1"/>
    <col min="15876" max="15876" width="4.42578125" style="637" customWidth="1"/>
    <col min="15877" max="15877" width="4.28515625" style="637" customWidth="1"/>
    <col min="15878" max="15878" width="8.42578125" style="637" customWidth="1"/>
    <col min="15879" max="15892" width="3.7109375" style="637" customWidth="1"/>
    <col min="15893" max="16128" width="9.140625" style="637"/>
    <col min="16129" max="16129" width="13.28515625" style="637" customWidth="1"/>
    <col min="16130" max="16130" width="6.7109375" style="637" customWidth="1"/>
    <col min="16131" max="16131" width="7.28515625" style="637" customWidth="1"/>
    <col min="16132" max="16132" width="4.42578125" style="637" customWidth="1"/>
    <col min="16133" max="16133" width="4.28515625" style="637" customWidth="1"/>
    <col min="16134" max="16134" width="8.42578125" style="637" customWidth="1"/>
    <col min="16135" max="16148" width="3.7109375" style="637" customWidth="1"/>
    <col min="16149" max="16384" width="9.140625" style="637"/>
  </cols>
  <sheetData>
    <row r="1" spans="1:21" ht="15" customHeight="1">
      <c r="A1" s="995" t="s">
        <v>903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  <c r="R1" s="995"/>
      <c r="S1" s="995"/>
      <c r="T1" s="995"/>
    </row>
    <row r="2" spans="1:21" ht="14.25" customHeight="1">
      <c r="A2" s="638" t="s">
        <v>64</v>
      </c>
      <c r="B2" s="639"/>
      <c r="C2" s="639"/>
      <c r="D2" s="639"/>
      <c r="E2" s="639"/>
      <c r="F2" s="640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</row>
    <row r="3" spans="1:21" s="643" customFormat="1" ht="12.75" customHeight="1">
      <c r="A3" s="641"/>
      <c r="B3" s="996" t="s">
        <v>904</v>
      </c>
      <c r="C3" s="998" t="s">
        <v>905</v>
      </c>
      <c r="D3" s="930" t="s">
        <v>906</v>
      </c>
      <c r="E3" s="996" t="s">
        <v>907</v>
      </c>
      <c r="F3" s="999" t="s">
        <v>908</v>
      </c>
      <c r="G3" s="996" t="s">
        <v>874</v>
      </c>
      <c r="H3" s="996" t="s">
        <v>909</v>
      </c>
      <c r="I3" s="996" t="s">
        <v>910</v>
      </c>
      <c r="J3" s="996" t="s">
        <v>911</v>
      </c>
      <c r="K3" s="642"/>
      <c r="L3" s="996" t="s">
        <v>912</v>
      </c>
      <c r="M3" s="923" t="s">
        <v>913</v>
      </c>
      <c r="N3" s="1002" t="s">
        <v>914</v>
      </c>
      <c r="O3" s="1004" t="s">
        <v>915</v>
      </c>
      <c r="P3" s="1006" t="s">
        <v>916</v>
      </c>
      <c r="Q3" s="930" t="s">
        <v>917</v>
      </c>
      <c r="R3" s="930" t="s">
        <v>918</v>
      </c>
      <c r="S3" s="996" t="s">
        <v>919</v>
      </c>
      <c r="T3" s="996" t="s">
        <v>468</v>
      </c>
    </row>
    <row r="4" spans="1:21" ht="63.75" customHeight="1">
      <c r="A4" s="644" t="s">
        <v>920</v>
      </c>
      <c r="B4" s="997"/>
      <c r="C4" s="996"/>
      <c r="D4" s="931"/>
      <c r="E4" s="997"/>
      <c r="F4" s="1000"/>
      <c r="G4" s="997"/>
      <c r="H4" s="997"/>
      <c r="I4" s="997"/>
      <c r="J4" s="997"/>
      <c r="K4" s="645" t="s">
        <v>921</v>
      </c>
      <c r="L4" s="997"/>
      <c r="M4" s="1001"/>
      <c r="N4" s="1003"/>
      <c r="O4" s="1005"/>
      <c r="P4" s="1007"/>
      <c r="Q4" s="931"/>
      <c r="R4" s="931"/>
      <c r="S4" s="997"/>
      <c r="T4" s="997"/>
    </row>
    <row r="5" spans="1:21" s="647" customFormat="1" ht="14.25" customHeight="1">
      <c r="A5" s="270" t="s">
        <v>76</v>
      </c>
      <c r="B5" s="512">
        <v>1053</v>
      </c>
      <c r="C5" s="239">
        <f>D5/B5*10000</f>
        <v>170.94017094017096</v>
      </c>
      <c r="D5" s="646">
        <f>SUM(G5:T5)</f>
        <v>18</v>
      </c>
      <c r="E5" s="628">
        <v>10</v>
      </c>
      <c r="F5" s="629">
        <v>58150.6</v>
      </c>
      <c r="G5" s="628" t="s">
        <v>85</v>
      </c>
      <c r="H5" s="628" t="s">
        <v>85</v>
      </c>
      <c r="I5" s="628" t="s">
        <v>85</v>
      </c>
      <c r="J5" s="628" t="s">
        <v>85</v>
      </c>
      <c r="K5" s="628" t="s">
        <v>85</v>
      </c>
      <c r="L5" s="628" t="s">
        <v>85</v>
      </c>
      <c r="M5" s="628">
        <v>4</v>
      </c>
      <c r="N5" s="628">
        <v>1</v>
      </c>
      <c r="O5" s="628">
        <v>7</v>
      </c>
      <c r="P5" s="628">
        <v>6</v>
      </c>
      <c r="Q5" s="628" t="s">
        <v>85</v>
      </c>
      <c r="R5" s="628" t="s">
        <v>85</v>
      </c>
      <c r="S5" s="628" t="s">
        <v>85</v>
      </c>
      <c r="T5" s="628" t="s">
        <v>85</v>
      </c>
    </row>
    <row r="6" spans="1:21" s="647" customFormat="1" ht="14.25" customHeight="1">
      <c r="A6" s="92" t="s">
        <v>144</v>
      </c>
      <c r="B6" s="510">
        <v>1300</v>
      </c>
      <c r="C6" s="262">
        <f t="shared" ref="C6:C19" si="0">D6/B6*10000</f>
        <v>123.07692307692308</v>
      </c>
      <c r="D6" s="471">
        <f t="shared" ref="D6:D20" si="1">SUM(G6:T6)</f>
        <v>16</v>
      </c>
      <c r="E6" s="471">
        <v>14</v>
      </c>
      <c r="F6" s="516">
        <v>34327.9</v>
      </c>
      <c r="G6" s="471" t="s">
        <v>85</v>
      </c>
      <c r="H6" s="471" t="s">
        <v>85</v>
      </c>
      <c r="I6" s="471" t="s">
        <v>85</v>
      </c>
      <c r="J6" s="471" t="s">
        <v>85</v>
      </c>
      <c r="K6" s="471" t="s">
        <v>85</v>
      </c>
      <c r="L6" s="471" t="s">
        <v>85</v>
      </c>
      <c r="M6" s="471">
        <v>6</v>
      </c>
      <c r="N6" s="471">
        <v>2</v>
      </c>
      <c r="O6" s="471">
        <v>6</v>
      </c>
      <c r="P6" s="471">
        <v>2</v>
      </c>
      <c r="Q6" s="471" t="s">
        <v>85</v>
      </c>
      <c r="R6" s="471" t="s">
        <v>85</v>
      </c>
      <c r="S6" s="471" t="s">
        <v>85</v>
      </c>
      <c r="T6" s="471" t="s">
        <v>85</v>
      </c>
      <c r="U6" s="648"/>
    </row>
    <row r="7" spans="1:21" s="647" customFormat="1" ht="14.25" customHeight="1">
      <c r="A7" s="92" t="s">
        <v>79</v>
      </c>
      <c r="B7" s="510">
        <v>1008</v>
      </c>
      <c r="C7" s="262">
        <f t="shared" si="0"/>
        <v>69.444444444444443</v>
      </c>
      <c r="D7" s="471">
        <f t="shared" si="1"/>
        <v>7</v>
      </c>
      <c r="E7" s="471">
        <v>6</v>
      </c>
      <c r="F7" s="516">
        <v>16000</v>
      </c>
      <c r="G7" s="471" t="s">
        <v>85</v>
      </c>
      <c r="H7" s="471" t="s">
        <v>85</v>
      </c>
      <c r="I7" s="471" t="s">
        <v>85</v>
      </c>
      <c r="J7" s="471" t="s">
        <v>85</v>
      </c>
      <c r="K7" s="471" t="s">
        <v>85</v>
      </c>
      <c r="L7" s="471" t="s">
        <v>85</v>
      </c>
      <c r="M7" s="471">
        <v>5</v>
      </c>
      <c r="N7" s="471">
        <v>2</v>
      </c>
      <c r="O7" s="471"/>
      <c r="P7" s="471" t="s">
        <v>85</v>
      </c>
      <c r="Q7" s="649" t="s">
        <v>85</v>
      </c>
      <c r="R7" s="649" t="s">
        <v>85</v>
      </c>
      <c r="S7" s="649" t="s">
        <v>85</v>
      </c>
      <c r="T7" s="649" t="s">
        <v>85</v>
      </c>
      <c r="U7" s="648"/>
    </row>
    <row r="8" spans="1:21" s="647" customFormat="1" ht="14.25" customHeight="1">
      <c r="A8" s="92" t="s">
        <v>80</v>
      </c>
      <c r="B8" s="510">
        <v>669</v>
      </c>
      <c r="C8" s="262">
        <f t="shared" si="0"/>
        <v>119.58146487294469</v>
      </c>
      <c r="D8" s="471">
        <f t="shared" si="1"/>
        <v>8</v>
      </c>
      <c r="E8" s="471">
        <v>0</v>
      </c>
      <c r="F8" s="516">
        <v>10700</v>
      </c>
      <c r="G8" s="471" t="s">
        <v>85</v>
      </c>
      <c r="H8" s="471" t="s">
        <v>85</v>
      </c>
      <c r="I8" s="471" t="s">
        <v>85</v>
      </c>
      <c r="J8" s="471" t="s">
        <v>85</v>
      </c>
      <c r="K8" s="471" t="s">
        <v>85</v>
      </c>
      <c r="L8" s="471" t="s">
        <v>85</v>
      </c>
      <c r="M8" s="471">
        <v>1</v>
      </c>
      <c r="N8" s="471" t="s">
        <v>85</v>
      </c>
      <c r="O8" s="471">
        <v>5</v>
      </c>
      <c r="P8" s="471">
        <v>2</v>
      </c>
      <c r="Q8" s="471" t="s">
        <v>85</v>
      </c>
      <c r="R8" s="471" t="s">
        <v>85</v>
      </c>
      <c r="S8" s="471" t="s">
        <v>85</v>
      </c>
      <c r="T8" s="471" t="s">
        <v>85</v>
      </c>
      <c r="U8" s="648"/>
    </row>
    <row r="9" spans="1:21" s="647" customFormat="1" ht="14.25" customHeight="1">
      <c r="A9" s="92" t="s">
        <v>81</v>
      </c>
      <c r="B9" s="510">
        <v>757</v>
      </c>
      <c r="C9" s="262">
        <f t="shared" si="0"/>
        <v>132.10039630118891</v>
      </c>
      <c r="D9" s="471">
        <f t="shared" si="1"/>
        <v>10</v>
      </c>
      <c r="E9" s="471">
        <v>2</v>
      </c>
      <c r="F9" s="516">
        <v>23400</v>
      </c>
      <c r="G9" s="471" t="s">
        <v>85</v>
      </c>
      <c r="H9" s="471" t="s">
        <v>85</v>
      </c>
      <c r="I9" s="471">
        <v>2</v>
      </c>
      <c r="J9" s="471" t="s">
        <v>85</v>
      </c>
      <c r="K9" s="471" t="s">
        <v>85</v>
      </c>
      <c r="L9" s="471" t="s">
        <v>85</v>
      </c>
      <c r="M9" s="471">
        <v>2</v>
      </c>
      <c r="N9" s="471">
        <v>2</v>
      </c>
      <c r="O9" s="471">
        <v>1</v>
      </c>
      <c r="P9" s="471">
        <v>1</v>
      </c>
      <c r="Q9" s="649" t="s">
        <v>85</v>
      </c>
      <c r="R9" s="649" t="s">
        <v>85</v>
      </c>
      <c r="S9" s="649">
        <v>1</v>
      </c>
      <c r="T9" s="471">
        <v>1</v>
      </c>
      <c r="U9" s="648"/>
    </row>
    <row r="10" spans="1:21" s="647" customFormat="1" ht="14.25" customHeight="1">
      <c r="A10" s="92" t="s">
        <v>82</v>
      </c>
      <c r="B10" s="510">
        <v>952</v>
      </c>
      <c r="C10" s="262">
        <f t="shared" si="0"/>
        <v>52.52100840336135</v>
      </c>
      <c r="D10" s="471">
        <f t="shared" si="1"/>
        <v>5</v>
      </c>
      <c r="E10" s="471">
        <v>3</v>
      </c>
      <c r="F10" s="516">
        <v>24000</v>
      </c>
      <c r="G10" s="471" t="s">
        <v>85</v>
      </c>
      <c r="H10" s="471" t="s">
        <v>85</v>
      </c>
      <c r="I10" s="471"/>
      <c r="J10" s="471" t="s">
        <v>85</v>
      </c>
      <c r="K10" s="471" t="s">
        <v>85</v>
      </c>
      <c r="L10" s="471" t="s">
        <v>85</v>
      </c>
      <c r="M10" s="471">
        <v>2</v>
      </c>
      <c r="N10" s="471">
        <v>1</v>
      </c>
      <c r="O10" s="471">
        <v>1</v>
      </c>
      <c r="P10" s="471" t="s">
        <v>85</v>
      </c>
      <c r="Q10" s="471" t="s">
        <v>85</v>
      </c>
      <c r="R10" s="471" t="s">
        <v>85</v>
      </c>
      <c r="S10" s="471" t="s">
        <v>85</v>
      </c>
      <c r="T10" s="471">
        <v>1</v>
      </c>
      <c r="U10" s="648"/>
    </row>
    <row r="11" spans="1:21" s="647" customFormat="1" ht="14.25" customHeight="1">
      <c r="A11" s="92" t="s">
        <v>83</v>
      </c>
      <c r="B11" s="510">
        <v>1376</v>
      </c>
      <c r="C11" s="262">
        <f t="shared" si="0"/>
        <v>101.74418604651163</v>
      </c>
      <c r="D11" s="471">
        <f t="shared" si="1"/>
        <v>14</v>
      </c>
      <c r="E11" s="471">
        <v>17</v>
      </c>
      <c r="F11" s="516">
        <v>38234.699999999997</v>
      </c>
      <c r="G11" s="471">
        <v>1</v>
      </c>
      <c r="H11" s="471" t="s">
        <v>85</v>
      </c>
      <c r="I11" s="471"/>
      <c r="J11" s="471" t="s">
        <v>85</v>
      </c>
      <c r="K11" s="471" t="s">
        <v>85</v>
      </c>
      <c r="L11" s="471">
        <v>1</v>
      </c>
      <c r="M11" s="471">
        <v>3</v>
      </c>
      <c r="N11" s="471">
        <v>3</v>
      </c>
      <c r="O11" s="471">
        <v>5</v>
      </c>
      <c r="P11" s="471" t="s">
        <v>85</v>
      </c>
      <c r="Q11" s="649" t="s">
        <v>85</v>
      </c>
      <c r="R11" s="649" t="s">
        <v>85</v>
      </c>
      <c r="S11" s="649" t="s">
        <v>85</v>
      </c>
      <c r="T11" s="471">
        <v>1</v>
      </c>
      <c r="U11" s="648"/>
    </row>
    <row r="12" spans="1:21" s="647" customFormat="1" ht="14.25" customHeight="1">
      <c r="A12" s="92" t="s">
        <v>84</v>
      </c>
      <c r="B12" s="510">
        <v>1491</v>
      </c>
      <c r="C12" s="262">
        <f t="shared" si="0"/>
        <v>67.069081153588201</v>
      </c>
      <c r="D12" s="471">
        <f t="shared" si="1"/>
        <v>10</v>
      </c>
      <c r="E12" s="471">
        <v>10</v>
      </c>
      <c r="F12" s="516">
        <v>10660</v>
      </c>
      <c r="G12" s="471" t="s">
        <v>85</v>
      </c>
      <c r="H12" s="471" t="s">
        <v>85</v>
      </c>
      <c r="I12" s="471">
        <v>2</v>
      </c>
      <c r="J12" s="471" t="s">
        <v>85</v>
      </c>
      <c r="K12" s="471" t="s">
        <v>85</v>
      </c>
      <c r="L12" s="471" t="s">
        <v>85</v>
      </c>
      <c r="M12" s="471">
        <v>1</v>
      </c>
      <c r="N12" s="471">
        <v>3</v>
      </c>
      <c r="O12" s="471">
        <v>2</v>
      </c>
      <c r="P12" s="471" t="s">
        <v>85</v>
      </c>
      <c r="Q12" s="471" t="s">
        <v>85</v>
      </c>
      <c r="R12" s="471" t="s">
        <v>85</v>
      </c>
      <c r="S12" s="471" t="s">
        <v>85</v>
      </c>
      <c r="T12" s="471">
        <v>2</v>
      </c>
      <c r="U12" s="648"/>
    </row>
    <row r="13" spans="1:21" s="647" customFormat="1" ht="14.25" customHeight="1">
      <c r="A13" s="92" t="s">
        <v>86</v>
      </c>
      <c r="B13" s="510">
        <v>1511</v>
      </c>
      <c r="C13" s="262">
        <f t="shared" si="0"/>
        <v>72.799470549305099</v>
      </c>
      <c r="D13" s="471">
        <f t="shared" si="1"/>
        <v>11</v>
      </c>
      <c r="E13" s="440">
        <v>11</v>
      </c>
      <c r="F13" s="518">
        <v>49500</v>
      </c>
      <c r="G13" s="440">
        <v>1</v>
      </c>
      <c r="H13" s="471" t="s">
        <v>85</v>
      </c>
      <c r="I13" s="440"/>
      <c r="J13" s="471" t="s">
        <v>85</v>
      </c>
      <c r="K13" s="471" t="s">
        <v>85</v>
      </c>
      <c r="L13" s="440" t="s">
        <v>85</v>
      </c>
      <c r="M13" s="440">
        <v>4</v>
      </c>
      <c r="N13" s="440">
        <v>1</v>
      </c>
      <c r="O13" s="440">
        <v>1</v>
      </c>
      <c r="P13" s="440">
        <v>3</v>
      </c>
      <c r="Q13" s="649" t="s">
        <v>85</v>
      </c>
      <c r="R13" s="649" t="s">
        <v>85</v>
      </c>
      <c r="S13" s="649" t="s">
        <v>85</v>
      </c>
      <c r="T13" s="471">
        <v>1</v>
      </c>
    </row>
    <row r="14" spans="1:21" s="647" customFormat="1" ht="14.25" customHeight="1">
      <c r="A14" s="92" t="s">
        <v>87</v>
      </c>
      <c r="B14" s="510">
        <v>1210</v>
      </c>
      <c r="C14" s="262">
        <f t="shared" si="0"/>
        <v>49.586776859504134</v>
      </c>
      <c r="D14" s="471">
        <f t="shared" si="1"/>
        <v>6</v>
      </c>
      <c r="E14" s="440">
        <v>3</v>
      </c>
      <c r="F14" s="518">
        <v>13350</v>
      </c>
      <c r="G14" s="440" t="s">
        <v>85</v>
      </c>
      <c r="H14" s="471" t="s">
        <v>85</v>
      </c>
      <c r="I14" s="440"/>
      <c r="J14" s="471" t="s">
        <v>85</v>
      </c>
      <c r="K14" s="471" t="s">
        <v>85</v>
      </c>
      <c r="L14" s="440">
        <v>2</v>
      </c>
      <c r="M14" s="440">
        <v>1</v>
      </c>
      <c r="N14" s="440" t="s">
        <v>85</v>
      </c>
      <c r="O14" s="440">
        <v>1</v>
      </c>
      <c r="P14" s="440">
        <v>2</v>
      </c>
      <c r="Q14" s="471" t="s">
        <v>85</v>
      </c>
      <c r="R14" s="471" t="s">
        <v>85</v>
      </c>
      <c r="S14" s="471" t="s">
        <v>85</v>
      </c>
      <c r="T14" s="471" t="s">
        <v>85</v>
      </c>
    </row>
    <row r="15" spans="1:21" s="647" customFormat="1" ht="14.25" customHeight="1">
      <c r="A15" s="92" t="s">
        <v>88</v>
      </c>
      <c r="B15" s="510">
        <v>1429</v>
      </c>
      <c r="C15" s="262">
        <f t="shared" si="0"/>
        <v>20.993701889433169</v>
      </c>
      <c r="D15" s="471">
        <f t="shared" si="1"/>
        <v>3</v>
      </c>
      <c r="E15" s="440">
        <v>2</v>
      </c>
      <c r="F15" s="518">
        <v>2500</v>
      </c>
      <c r="G15" s="440" t="s">
        <v>85</v>
      </c>
      <c r="H15" s="471" t="s">
        <v>85</v>
      </c>
      <c r="I15" s="440"/>
      <c r="J15" s="471" t="s">
        <v>85</v>
      </c>
      <c r="K15" s="471" t="s">
        <v>85</v>
      </c>
      <c r="L15" s="440" t="s">
        <v>85</v>
      </c>
      <c r="M15" s="440"/>
      <c r="N15" s="440">
        <v>2</v>
      </c>
      <c r="O15" s="440"/>
      <c r="P15" s="440" t="s">
        <v>85</v>
      </c>
      <c r="Q15" s="649" t="s">
        <v>85</v>
      </c>
      <c r="R15" s="649" t="s">
        <v>85</v>
      </c>
      <c r="S15" s="649" t="s">
        <v>85</v>
      </c>
      <c r="T15" s="471">
        <v>1</v>
      </c>
    </row>
    <row r="16" spans="1:21" s="647" customFormat="1" ht="14.25" customHeight="1">
      <c r="A16" s="92" t="s">
        <v>89</v>
      </c>
      <c r="B16" s="510">
        <v>1467</v>
      </c>
      <c r="C16" s="262">
        <f t="shared" si="0"/>
        <v>27.266530334014998</v>
      </c>
      <c r="D16" s="471">
        <f t="shared" si="1"/>
        <v>4</v>
      </c>
      <c r="E16" s="440">
        <v>3</v>
      </c>
      <c r="F16" s="518">
        <v>5291</v>
      </c>
      <c r="G16" s="440" t="s">
        <v>85</v>
      </c>
      <c r="H16" s="471" t="s">
        <v>85</v>
      </c>
      <c r="I16" s="440"/>
      <c r="J16" s="471" t="s">
        <v>85</v>
      </c>
      <c r="K16" s="471" t="s">
        <v>85</v>
      </c>
      <c r="L16" s="440" t="s">
        <v>85</v>
      </c>
      <c r="M16" s="440">
        <v>1</v>
      </c>
      <c r="N16" s="440" t="s">
        <v>85</v>
      </c>
      <c r="O16" s="440">
        <v>1</v>
      </c>
      <c r="P16" s="440">
        <v>2</v>
      </c>
      <c r="Q16" s="471" t="s">
        <v>85</v>
      </c>
      <c r="R16" s="471" t="s">
        <v>85</v>
      </c>
      <c r="S16" s="471" t="s">
        <v>85</v>
      </c>
      <c r="T16" s="471" t="s">
        <v>85</v>
      </c>
    </row>
    <row r="17" spans="1:20" s="647" customFormat="1" ht="14.25" customHeight="1">
      <c r="A17" s="92" t="s">
        <v>90</v>
      </c>
      <c r="B17" s="510">
        <v>3744</v>
      </c>
      <c r="C17" s="262">
        <f t="shared" si="0"/>
        <v>29.380341880341881</v>
      </c>
      <c r="D17" s="471">
        <f t="shared" si="1"/>
        <v>11</v>
      </c>
      <c r="E17" s="440">
        <v>8</v>
      </c>
      <c r="F17" s="518">
        <v>15500</v>
      </c>
      <c r="G17" s="440">
        <v>1</v>
      </c>
      <c r="H17" s="471" t="s">
        <v>85</v>
      </c>
      <c r="I17" s="440"/>
      <c r="J17" s="471" t="s">
        <v>85</v>
      </c>
      <c r="K17" s="471" t="s">
        <v>85</v>
      </c>
      <c r="L17" s="440">
        <v>1</v>
      </c>
      <c r="M17" s="440">
        <v>4</v>
      </c>
      <c r="N17" s="440">
        <v>1</v>
      </c>
      <c r="O17" s="440"/>
      <c r="P17" s="440">
        <v>3</v>
      </c>
      <c r="Q17" s="649" t="s">
        <v>85</v>
      </c>
      <c r="R17" s="649" t="s">
        <v>85</v>
      </c>
      <c r="S17" s="649" t="s">
        <v>85</v>
      </c>
      <c r="T17" s="471">
        <v>1</v>
      </c>
    </row>
    <row r="18" spans="1:20" s="647" customFormat="1" ht="14.25" customHeight="1">
      <c r="A18" s="92" t="s">
        <v>91</v>
      </c>
      <c r="B18" s="510">
        <v>9549</v>
      </c>
      <c r="C18" s="262">
        <f t="shared" si="0"/>
        <v>128.80929940307885</v>
      </c>
      <c r="D18" s="471">
        <f t="shared" si="1"/>
        <v>123</v>
      </c>
      <c r="E18" s="440">
        <v>115</v>
      </c>
      <c r="F18" s="518">
        <v>272198.5</v>
      </c>
      <c r="G18" s="440" t="s">
        <v>85</v>
      </c>
      <c r="H18" s="471" t="s">
        <v>85</v>
      </c>
      <c r="I18" s="440">
        <v>2</v>
      </c>
      <c r="J18" s="471" t="s">
        <v>85</v>
      </c>
      <c r="K18" s="471" t="s">
        <v>85</v>
      </c>
      <c r="L18" s="440">
        <v>7</v>
      </c>
      <c r="M18" s="440">
        <v>45</v>
      </c>
      <c r="N18" s="440">
        <v>35</v>
      </c>
      <c r="O18" s="440">
        <v>9</v>
      </c>
      <c r="P18" s="440">
        <v>9</v>
      </c>
      <c r="Q18" s="471" t="s">
        <v>85</v>
      </c>
      <c r="R18" s="649" t="s">
        <v>85</v>
      </c>
      <c r="S18" s="440">
        <v>4</v>
      </c>
      <c r="T18" s="471">
        <v>12</v>
      </c>
    </row>
    <row r="19" spans="1:20" s="647" customFormat="1" ht="14.25" customHeight="1">
      <c r="A19" s="92" t="s">
        <v>92</v>
      </c>
      <c r="B19" s="510">
        <v>1873</v>
      </c>
      <c r="C19" s="262">
        <f t="shared" si="0"/>
        <v>74.746396155899632</v>
      </c>
      <c r="D19" s="471">
        <f t="shared" si="1"/>
        <v>14</v>
      </c>
      <c r="E19" s="440">
        <v>13</v>
      </c>
      <c r="F19" s="518">
        <v>17100</v>
      </c>
      <c r="G19" s="440" t="s">
        <v>85</v>
      </c>
      <c r="H19" s="471" t="s">
        <v>85</v>
      </c>
      <c r="I19" s="440">
        <v>2</v>
      </c>
      <c r="J19" s="471" t="s">
        <v>85</v>
      </c>
      <c r="K19" s="471" t="s">
        <v>85</v>
      </c>
      <c r="L19" s="440">
        <v>1</v>
      </c>
      <c r="M19" s="440">
        <v>7</v>
      </c>
      <c r="N19" s="440" t="s">
        <v>85</v>
      </c>
      <c r="O19" s="440">
        <v>2</v>
      </c>
      <c r="P19" s="440">
        <v>1</v>
      </c>
      <c r="Q19" s="649" t="s">
        <v>85</v>
      </c>
      <c r="R19" s="649" t="s">
        <v>85</v>
      </c>
      <c r="S19" s="649" t="s">
        <v>85</v>
      </c>
      <c r="T19" s="471">
        <v>1</v>
      </c>
    </row>
    <row r="20" spans="1:20" s="647" customFormat="1" ht="14.25" customHeight="1">
      <c r="A20" s="92" t="s">
        <v>886</v>
      </c>
      <c r="B20" s="471" t="s">
        <v>85</v>
      </c>
      <c r="C20" s="56" t="s">
        <v>85</v>
      </c>
      <c r="D20" s="650">
        <f t="shared" si="1"/>
        <v>0</v>
      </c>
      <c r="E20" s="651">
        <v>12</v>
      </c>
      <c r="F20" s="523" t="s">
        <v>85</v>
      </c>
      <c r="G20" s="651" t="s">
        <v>85</v>
      </c>
      <c r="H20" s="650" t="s">
        <v>85</v>
      </c>
      <c r="I20" s="650" t="s">
        <v>85</v>
      </c>
      <c r="J20" s="650" t="s">
        <v>85</v>
      </c>
      <c r="K20" s="650" t="s">
        <v>85</v>
      </c>
      <c r="L20" s="650" t="s">
        <v>85</v>
      </c>
      <c r="M20" s="650" t="s">
        <v>85</v>
      </c>
      <c r="N20" s="650" t="s">
        <v>85</v>
      </c>
      <c r="O20" s="471" t="s">
        <v>85</v>
      </c>
      <c r="P20" s="471" t="s">
        <v>85</v>
      </c>
      <c r="Q20" s="471" t="s">
        <v>85</v>
      </c>
      <c r="R20" s="471" t="s">
        <v>85</v>
      </c>
      <c r="S20" s="471" t="s">
        <v>85</v>
      </c>
      <c r="T20" s="471" t="s">
        <v>85</v>
      </c>
    </row>
    <row r="21" spans="1:20" s="647" customFormat="1" ht="17.25" customHeight="1">
      <c r="A21" s="652" t="s">
        <v>198</v>
      </c>
      <c r="B21" s="653">
        <f>SUM(B5:B19)</f>
        <v>29389</v>
      </c>
      <c r="C21" s="56">
        <f>D21/B21*10000</f>
        <v>88.468474599339885</v>
      </c>
      <c r="D21" s="650">
        <f>SUM(D5:D19)</f>
        <v>260</v>
      </c>
      <c r="E21" s="651">
        <f>SUM(E5:E20)</f>
        <v>229</v>
      </c>
      <c r="F21" s="634">
        <f>SUM(F5:F20)</f>
        <v>590912.69999999995</v>
      </c>
      <c r="G21" s="651">
        <f>SUM(G5:G19)</f>
        <v>3</v>
      </c>
      <c r="H21" s="651">
        <f>SUM(H5:H19)</f>
        <v>0</v>
      </c>
      <c r="I21" s="651">
        <f t="shared" ref="I21:T21" si="2">SUM(I5:I19)</f>
        <v>8</v>
      </c>
      <c r="J21" s="651">
        <f t="shared" si="2"/>
        <v>0</v>
      </c>
      <c r="K21" s="651">
        <f t="shared" si="2"/>
        <v>0</v>
      </c>
      <c r="L21" s="651">
        <f t="shared" si="2"/>
        <v>12</v>
      </c>
      <c r="M21" s="651">
        <f t="shared" si="2"/>
        <v>86</v>
      </c>
      <c r="N21" s="651">
        <f t="shared" si="2"/>
        <v>53</v>
      </c>
      <c r="O21" s="654">
        <f t="shared" si="2"/>
        <v>41</v>
      </c>
      <c r="P21" s="654">
        <f t="shared" si="2"/>
        <v>31</v>
      </c>
      <c r="Q21" s="654">
        <f t="shared" si="2"/>
        <v>0</v>
      </c>
      <c r="R21" s="654">
        <f t="shared" si="2"/>
        <v>0</v>
      </c>
      <c r="S21" s="654">
        <f t="shared" si="2"/>
        <v>5</v>
      </c>
      <c r="T21" s="654">
        <f t="shared" si="2"/>
        <v>21</v>
      </c>
    </row>
  </sheetData>
  <mergeCells count="19">
    <mergeCell ref="O3:O4"/>
    <mergeCell ref="P3:P4"/>
    <mergeCell ref="Q3:Q4"/>
    <mergeCell ref="A1:T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L3:L4"/>
    <mergeCell ref="M3:M4"/>
    <mergeCell ref="N3:N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K7" sqref="K7"/>
    </sheetView>
  </sheetViews>
  <sheetFormatPr defaultRowHeight="12.75"/>
  <cols>
    <col min="1" max="1" width="3" style="657" customWidth="1"/>
    <col min="2" max="2" width="16.85546875" style="657" customWidth="1"/>
    <col min="3" max="8" width="10.7109375" style="658" customWidth="1"/>
    <col min="9" max="256" width="9.140625" style="657"/>
    <col min="257" max="257" width="3" style="657" customWidth="1"/>
    <col min="258" max="258" width="16.85546875" style="657" customWidth="1"/>
    <col min="259" max="264" width="10.7109375" style="657" customWidth="1"/>
    <col min="265" max="512" width="9.140625" style="657"/>
    <col min="513" max="513" width="3" style="657" customWidth="1"/>
    <col min="514" max="514" width="16.85546875" style="657" customWidth="1"/>
    <col min="515" max="520" width="10.7109375" style="657" customWidth="1"/>
    <col min="521" max="768" width="9.140625" style="657"/>
    <col min="769" max="769" width="3" style="657" customWidth="1"/>
    <col min="770" max="770" width="16.85546875" style="657" customWidth="1"/>
    <col min="771" max="776" width="10.7109375" style="657" customWidth="1"/>
    <col min="777" max="1024" width="9.140625" style="657"/>
    <col min="1025" max="1025" width="3" style="657" customWidth="1"/>
    <col min="1026" max="1026" width="16.85546875" style="657" customWidth="1"/>
    <col min="1027" max="1032" width="10.7109375" style="657" customWidth="1"/>
    <col min="1033" max="1280" width="9.140625" style="657"/>
    <col min="1281" max="1281" width="3" style="657" customWidth="1"/>
    <col min="1282" max="1282" width="16.85546875" style="657" customWidth="1"/>
    <col min="1283" max="1288" width="10.7109375" style="657" customWidth="1"/>
    <col min="1289" max="1536" width="9.140625" style="657"/>
    <col min="1537" max="1537" width="3" style="657" customWidth="1"/>
    <col min="1538" max="1538" width="16.85546875" style="657" customWidth="1"/>
    <col min="1539" max="1544" width="10.7109375" style="657" customWidth="1"/>
    <col min="1545" max="1792" width="9.140625" style="657"/>
    <col min="1793" max="1793" width="3" style="657" customWidth="1"/>
    <col min="1794" max="1794" width="16.85546875" style="657" customWidth="1"/>
    <col min="1795" max="1800" width="10.7109375" style="657" customWidth="1"/>
    <col min="1801" max="2048" width="9.140625" style="657"/>
    <col min="2049" max="2049" width="3" style="657" customWidth="1"/>
    <col min="2050" max="2050" width="16.85546875" style="657" customWidth="1"/>
    <col min="2051" max="2056" width="10.7109375" style="657" customWidth="1"/>
    <col min="2057" max="2304" width="9.140625" style="657"/>
    <col min="2305" max="2305" width="3" style="657" customWidth="1"/>
    <col min="2306" max="2306" width="16.85546875" style="657" customWidth="1"/>
    <col min="2307" max="2312" width="10.7109375" style="657" customWidth="1"/>
    <col min="2313" max="2560" width="9.140625" style="657"/>
    <col min="2561" max="2561" width="3" style="657" customWidth="1"/>
    <col min="2562" max="2562" width="16.85546875" style="657" customWidth="1"/>
    <col min="2563" max="2568" width="10.7109375" style="657" customWidth="1"/>
    <col min="2569" max="2816" width="9.140625" style="657"/>
    <col min="2817" max="2817" width="3" style="657" customWidth="1"/>
    <col min="2818" max="2818" width="16.85546875" style="657" customWidth="1"/>
    <col min="2819" max="2824" width="10.7109375" style="657" customWidth="1"/>
    <col min="2825" max="3072" width="9.140625" style="657"/>
    <col min="3073" max="3073" width="3" style="657" customWidth="1"/>
    <col min="3074" max="3074" width="16.85546875" style="657" customWidth="1"/>
    <col min="3075" max="3080" width="10.7109375" style="657" customWidth="1"/>
    <col min="3081" max="3328" width="9.140625" style="657"/>
    <col min="3329" max="3329" width="3" style="657" customWidth="1"/>
    <col min="3330" max="3330" width="16.85546875" style="657" customWidth="1"/>
    <col min="3331" max="3336" width="10.7109375" style="657" customWidth="1"/>
    <col min="3337" max="3584" width="9.140625" style="657"/>
    <col min="3585" max="3585" width="3" style="657" customWidth="1"/>
    <col min="3586" max="3586" width="16.85546875" style="657" customWidth="1"/>
    <col min="3587" max="3592" width="10.7109375" style="657" customWidth="1"/>
    <col min="3593" max="3840" width="9.140625" style="657"/>
    <col min="3841" max="3841" width="3" style="657" customWidth="1"/>
    <col min="3842" max="3842" width="16.85546875" style="657" customWidth="1"/>
    <col min="3843" max="3848" width="10.7109375" style="657" customWidth="1"/>
    <col min="3849" max="4096" width="9.140625" style="657"/>
    <col min="4097" max="4097" width="3" style="657" customWidth="1"/>
    <col min="4098" max="4098" width="16.85546875" style="657" customWidth="1"/>
    <col min="4099" max="4104" width="10.7109375" style="657" customWidth="1"/>
    <col min="4105" max="4352" width="9.140625" style="657"/>
    <col min="4353" max="4353" width="3" style="657" customWidth="1"/>
    <col min="4354" max="4354" width="16.85546875" style="657" customWidth="1"/>
    <col min="4355" max="4360" width="10.7109375" style="657" customWidth="1"/>
    <col min="4361" max="4608" width="9.140625" style="657"/>
    <col min="4609" max="4609" width="3" style="657" customWidth="1"/>
    <col min="4610" max="4610" width="16.85546875" style="657" customWidth="1"/>
    <col min="4611" max="4616" width="10.7109375" style="657" customWidth="1"/>
    <col min="4617" max="4864" width="9.140625" style="657"/>
    <col min="4865" max="4865" width="3" style="657" customWidth="1"/>
    <col min="4866" max="4866" width="16.85546875" style="657" customWidth="1"/>
    <col min="4867" max="4872" width="10.7109375" style="657" customWidth="1"/>
    <col min="4873" max="5120" width="9.140625" style="657"/>
    <col min="5121" max="5121" width="3" style="657" customWidth="1"/>
    <col min="5122" max="5122" width="16.85546875" style="657" customWidth="1"/>
    <col min="5123" max="5128" width="10.7109375" style="657" customWidth="1"/>
    <col min="5129" max="5376" width="9.140625" style="657"/>
    <col min="5377" max="5377" width="3" style="657" customWidth="1"/>
    <col min="5378" max="5378" width="16.85546875" style="657" customWidth="1"/>
    <col min="5379" max="5384" width="10.7109375" style="657" customWidth="1"/>
    <col min="5385" max="5632" width="9.140625" style="657"/>
    <col min="5633" max="5633" width="3" style="657" customWidth="1"/>
    <col min="5634" max="5634" width="16.85546875" style="657" customWidth="1"/>
    <col min="5635" max="5640" width="10.7109375" style="657" customWidth="1"/>
    <col min="5641" max="5888" width="9.140625" style="657"/>
    <col min="5889" max="5889" width="3" style="657" customWidth="1"/>
    <col min="5890" max="5890" width="16.85546875" style="657" customWidth="1"/>
    <col min="5891" max="5896" width="10.7109375" style="657" customWidth="1"/>
    <col min="5897" max="6144" width="9.140625" style="657"/>
    <col min="6145" max="6145" width="3" style="657" customWidth="1"/>
    <col min="6146" max="6146" width="16.85546875" style="657" customWidth="1"/>
    <col min="6147" max="6152" width="10.7109375" style="657" customWidth="1"/>
    <col min="6153" max="6400" width="9.140625" style="657"/>
    <col min="6401" max="6401" width="3" style="657" customWidth="1"/>
    <col min="6402" max="6402" width="16.85546875" style="657" customWidth="1"/>
    <col min="6403" max="6408" width="10.7109375" style="657" customWidth="1"/>
    <col min="6409" max="6656" width="9.140625" style="657"/>
    <col min="6657" max="6657" width="3" style="657" customWidth="1"/>
    <col min="6658" max="6658" width="16.85546875" style="657" customWidth="1"/>
    <col min="6659" max="6664" width="10.7109375" style="657" customWidth="1"/>
    <col min="6665" max="6912" width="9.140625" style="657"/>
    <col min="6913" max="6913" width="3" style="657" customWidth="1"/>
    <col min="6914" max="6914" width="16.85546875" style="657" customWidth="1"/>
    <col min="6915" max="6920" width="10.7109375" style="657" customWidth="1"/>
    <col min="6921" max="7168" width="9.140625" style="657"/>
    <col min="7169" max="7169" width="3" style="657" customWidth="1"/>
    <col min="7170" max="7170" width="16.85546875" style="657" customWidth="1"/>
    <col min="7171" max="7176" width="10.7109375" style="657" customWidth="1"/>
    <col min="7177" max="7424" width="9.140625" style="657"/>
    <col min="7425" max="7425" width="3" style="657" customWidth="1"/>
    <col min="7426" max="7426" width="16.85546875" style="657" customWidth="1"/>
    <col min="7427" max="7432" width="10.7109375" style="657" customWidth="1"/>
    <col min="7433" max="7680" width="9.140625" style="657"/>
    <col min="7681" max="7681" width="3" style="657" customWidth="1"/>
    <col min="7682" max="7682" width="16.85546875" style="657" customWidth="1"/>
    <col min="7683" max="7688" width="10.7109375" style="657" customWidth="1"/>
    <col min="7689" max="7936" width="9.140625" style="657"/>
    <col min="7937" max="7937" width="3" style="657" customWidth="1"/>
    <col min="7938" max="7938" width="16.85546875" style="657" customWidth="1"/>
    <col min="7939" max="7944" width="10.7109375" style="657" customWidth="1"/>
    <col min="7945" max="8192" width="9.140625" style="657"/>
    <col min="8193" max="8193" width="3" style="657" customWidth="1"/>
    <col min="8194" max="8194" width="16.85546875" style="657" customWidth="1"/>
    <col min="8195" max="8200" width="10.7109375" style="657" customWidth="1"/>
    <col min="8201" max="8448" width="9.140625" style="657"/>
    <col min="8449" max="8449" width="3" style="657" customWidth="1"/>
    <col min="8450" max="8450" width="16.85546875" style="657" customWidth="1"/>
    <col min="8451" max="8456" width="10.7109375" style="657" customWidth="1"/>
    <col min="8457" max="8704" width="9.140625" style="657"/>
    <col min="8705" max="8705" width="3" style="657" customWidth="1"/>
    <col min="8706" max="8706" width="16.85546875" style="657" customWidth="1"/>
    <col min="8707" max="8712" width="10.7109375" style="657" customWidth="1"/>
    <col min="8713" max="8960" width="9.140625" style="657"/>
    <col min="8961" max="8961" width="3" style="657" customWidth="1"/>
    <col min="8962" max="8962" width="16.85546875" style="657" customWidth="1"/>
    <col min="8963" max="8968" width="10.7109375" style="657" customWidth="1"/>
    <col min="8969" max="9216" width="9.140625" style="657"/>
    <col min="9217" max="9217" width="3" style="657" customWidth="1"/>
    <col min="9218" max="9218" width="16.85546875" style="657" customWidth="1"/>
    <col min="9219" max="9224" width="10.7109375" style="657" customWidth="1"/>
    <col min="9225" max="9472" width="9.140625" style="657"/>
    <col min="9473" max="9473" width="3" style="657" customWidth="1"/>
    <col min="9474" max="9474" width="16.85546875" style="657" customWidth="1"/>
    <col min="9475" max="9480" width="10.7109375" style="657" customWidth="1"/>
    <col min="9481" max="9728" width="9.140625" style="657"/>
    <col min="9729" max="9729" width="3" style="657" customWidth="1"/>
    <col min="9730" max="9730" width="16.85546875" style="657" customWidth="1"/>
    <col min="9731" max="9736" width="10.7109375" style="657" customWidth="1"/>
    <col min="9737" max="9984" width="9.140625" style="657"/>
    <col min="9985" max="9985" width="3" style="657" customWidth="1"/>
    <col min="9986" max="9986" width="16.85546875" style="657" customWidth="1"/>
    <col min="9987" max="9992" width="10.7109375" style="657" customWidth="1"/>
    <col min="9993" max="10240" width="9.140625" style="657"/>
    <col min="10241" max="10241" width="3" style="657" customWidth="1"/>
    <col min="10242" max="10242" width="16.85546875" style="657" customWidth="1"/>
    <col min="10243" max="10248" width="10.7109375" style="657" customWidth="1"/>
    <col min="10249" max="10496" width="9.140625" style="657"/>
    <col min="10497" max="10497" width="3" style="657" customWidth="1"/>
    <col min="10498" max="10498" width="16.85546875" style="657" customWidth="1"/>
    <col min="10499" max="10504" width="10.7109375" style="657" customWidth="1"/>
    <col min="10505" max="10752" width="9.140625" style="657"/>
    <col min="10753" max="10753" width="3" style="657" customWidth="1"/>
    <col min="10754" max="10754" width="16.85546875" style="657" customWidth="1"/>
    <col min="10755" max="10760" width="10.7109375" style="657" customWidth="1"/>
    <col min="10761" max="11008" width="9.140625" style="657"/>
    <col min="11009" max="11009" width="3" style="657" customWidth="1"/>
    <col min="11010" max="11010" width="16.85546875" style="657" customWidth="1"/>
    <col min="11011" max="11016" width="10.7109375" style="657" customWidth="1"/>
    <col min="11017" max="11264" width="9.140625" style="657"/>
    <col min="11265" max="11265" width="3" style="657" customWidth="1"/>
    <col min="11266" max="11266" width="16.85546875" style="657" customWidth="1"/>
    <col min="11267" max="11272" width="10.7109375" style="657" customWidth="1"/>
    <col min="11273" max="11520" width="9.140625" style="657"/>
    <col min="11521" max="11521" width="3" style="657" customWidth="1"/>
    <col min="11522" max="11522" width="16.85546875" style="657" customWidth="1"/>
    <col min="11523" max="11528" width="10.7109375" style="657" customWidth="1"/>
    <col min="11529" max="11776" width="9.140625" style="657"/>
    <col min="11777" max="11777" width="3" style="657" customWidth="1"/>
    <col min="11778" max="11778" width="16.85546875" style="657" customWidth="1"/>
    <col min="11779" max="11784" width="10.7109375" style="657" customWidth="1"/>
    <col min="11785" max="12032" width="9.140625" style="657"/>
    <col min="12033" max="12033" width="3" style="657" customWidth="1"/>
    <col min="12034" max="12034" width="16.85546875" style="657" customWidth="1"/>
    <col min="12035" max="12040" width="10.7109375" style="657" customWidth="1"/>
    <col min="12041" max="12288" width="9.140625" style="657"/>
    <col min="12289" max="12289" width="3" style="657" customWidth="1"/>
    <col min="12290" max="12290" width="16.85546875" style="657" customWidth="1"/>
    <col min="12291" max="12296" width="10.7109375" style="657" customWidth="1"/>
    <col min="12297" max="12544" width="9.140625" style="657"/>
    <col min="12545" max="12545" width="3" style="657" customWidth="1"/>
    <col min="12546" max="12546" width="16.85546875" style="657" customWidth="1"/>
    <col min="12547" max="12552" width="10.7109375" style="657" customWidth="1"/>
    <col min="12553" max="12800" width="9.140625" style="657"/>
    <col min="12801" max="12801" width="3" style="657" customWidth="1"/>
    <col min="12802" max="12802" width="16.85546875" style="657" customWidth="1"/>
    <col min="12803" max="12808" width="10.7109375" style="657" customWidth="1"/>
    <col min="12809" max="13056" width="9.140625" style="657"/>
    <col min="13057" max="13057" width="3" style="657" customWidth="1"/>
    <col min="13058" max="13058" width="16.85546875" style="657" customWidth="1"/>
    <col min="13059" max="13064" width="10.7109375" style="657" customWidth="1"/>
    <col min="13065" max="13312" width="9.140625" style="657"/>
    <col min="13313" max="13313" width="3" style="657" customWidth="1"/>
    <col min="13314" max="13314" width="16.85546875" style="657" customWidth="1"/>
    <col min="13315" max="13320" width="10.7109375" style="657" customWidth="1"/>
    <col min="13321" max="13568" width="9.140625" style="657"/>
    <col min="13569" max="13569" width="3" style="657" customWidth="1"/>
    <col min="13570" max="13570" width="16.85546875" style="657" customWidth="1"/>
    <col min="13571" max="13576" width="10.7109375" style="657" customWidth="1"/>
    <col min="13577" max="13824" width="9.140625" style="657"/>
    <col min="13825" max="13825" width="3" style="657" customWidth="1"/>
    <col min="13826" max="13826" width="16.85546875" style="657" customWidth="1"/>
    <col min="13827" max="13832" width="10.7109375" style="657" customWidth="1"/>
    <col min="13833" max="14080" width="9.140625" style="657"/>
    <col min="14081" max="14081" width="3" style="657" customWidth="1"/>
    <col min="14082" max="14082" width="16.85546875" style="657" customWidth="1"/>
    <col min="14083" max="14088" width="10.7109375" style="657" customWidth="1"/>
    <col min="14089" max="14336" width="9.140625" style="657"/>
    <col min="14337" max="14337" width="3" style="657" customWidth="1"/>
    <col min="14338" max="14338" width="16.85546875" style="657" customWidth="1"/>
    <col min="14339" max="14344" width="10.7109375" style="657" customWidth="1"/>
    <col min="14345" max="14592" width="9.140625" style="657"/>
    <col min="14593" max="14593" width="3" style="657" customWidth="1"/>
    <col min="14594" max="14594" width="16.85546875" style="657" customWidth="1"/>
    <col min="14595" max="14600" width="10.7109375" style="657" customWidth="1"/>
    <col min="14601" max="14848" width="9.140625" style="657"/>
    <col min="14849" max="14849" width="3" style="657" customWidth="1"/>
    <col min="14850" max="14850" width="16.85546875" style="657" customWidth="1"/>
    <col min="14851" max="14856" width="10.7109375" style="657" customWidth="1"/>
    <col min="14857" max="15104" width="9.140625" style="657"/>
    <col min="15105" max="15105" width="3" style="657" customWidth="1"/>
    <col min="15106" max="15106" width="16.85546875" style="657" customWidth="1"/>
    <col min="15107" max="15112" width="10.7109375" style="657" customWidth="1"/>
    <col min="15113" max="15360" width="9.140625" style="657"/>
    <col min="15361" max="15361" width="3" style="657" customWidth="1"/>
    <col min="15362" max="15362" width="16.85546875" style="657" customWidth="1"/>
    <col min="15363" max="15368" width="10.7109375" style="657" customWidth="1"/>
    <col min="15369" max="15616" width="9.140625" style="657"/>
    <col min="15617" max="15617" width="3" style="657" customWidth="1"/>
    <col min="15618" max="15618" width="16.85546875" style="657" customWidth="1"/>
    <col min="15619" max="15624" width="10.7109375" style="657" customWidth="1"/>
    <col min="15625" max="15872" width="9.140625" style="657"/>
    <col min="15873" max="15873" width="3" style="657" customWidth="1"/>
    <col min="15874" max="15874" width="16.85546875" style="657" customWidth="1"/>
    <col min="15875" max="15880" width="10.7109375" style="657" customWidth="1"/>
    <col min="15881" max="16128" width="9.140625" style="657"/>
    <col min="16129" max="16129" width="3" style="657" customWidth="1"/>
    <col min="16130" max="16130" width="16.85546875" style="657" customWidth="1"/>
    <col min="16131" max="16136" width="10.7109375" style="657" customWidth="1"/>
    <col min="16137" max="16384" width="9.140625" style="657"/>
  </cols>
  <sheetData>
    <row r="1" spans="1:13">
      <c r="A1" s="1008" t="s">
        <v>922</v>
      </c>
      <c r="B1" s="1008"/>
      <c r="C1" s="1008"/>
      <c r="D1" s="1008"/>
      <c r="E1" s="1008"/>
      <c r="F1" s="1008"/>
      <c r="G1" s="1008"/>
      <c r="H1" s="1008"/>
      <c r="I1" s="96"/>
      <c r="J1" s="96"/>
      <c r="K1" s="96"/>
      <c r="L1" s="96"/>
      <c r="M1" s="96"/>
    </row>
    <row r="2" spans="1:13">
      <c r="A2" s="96"/>
      <c r="B2" s="96"/>
      <c r="C2" s="611"/>
      <c r="D2" s="611"/>
      <c r="E2" s="611"/>
      <c r="F2" s="611"/>
      <c r="G2" s="1009" t="s">
        <v>411</v>
      </c>
      <c r="H2" s="1010"/>
      <c r="I2" s="96"/>
      <c r="J2" s="96"/>
      <c r="K2" s="96"/>
      <c r="L2" s="96"/>
      <c r="M2" s="96"/>
    </row>
    <row r="3" spans="1:13" ht="31.5" customHeight="1">
      <c r="A3" s="1011" t="s">
        <v>923</v>
      </c>
      <c r="B3" s="1012"/>
      <c r="C3" s="714" t="s">
        <v>924</v>
      </c>
      <c r="D3" s="714"/>
      <c r="E3" s="714" t="s">
        <v>925</v>
      </c>
      <c r="F3" s="714"/>
      <c r="G3" s="714" t="s">
        <v>926</v>
      </c>
      <c r="H3" s="714"/>
      <c r="I3" s="96"/>
      <c r="J3" s="96"/>
      <c r="K3" s="96"/>
      <c r="L3" s="96"/>
      <c r="M3" s="96"/>
    </row>
    <row r="4" spans="1:13">
      <c r="A4" s="1013"/>
      <c r="B4" s="1014"/>
      <c r="C4" s="103">
        <v>2013</v>
      </c>
      <c r="D4" s="103">
        <v>2014</v>
      </c>
      <c r="E4" s="103">
        <v>2013</v>
      </c>
      <c r="F4" s="103">
        <v>2014</v>
      </c>
      <c r="G4" s="103">
        <v>2013</v>
      </c>
      <c r="H4" s="103">
        <v>2014</v>
      </c>
      <c r="I4" s="96"/>
      <c r="J4" s="96"/>
      <c r="K4" s="96"/>
      <c r="L4" s="96"/>
      <c r="M4" s="96"/>
    </row>
    <row r="5" spans="1:13" ht="15.75" customHeight="1">
      <c r="A5" s="659">
        <v>1</v>
      </c>
      <c r="B5" s="660" t="s">
        <v>76</v>
      </c>
      <c r="C5" s="659">
        <v>36</v>
      </c>
      <c r="D5" s="659">
        <v>2</v>
      </c>
      <c r="E5" s="659">
        <v>19</v>
      </c>
      <c r="F5" s="659">
        <v>2</v>
      </c>
      <c r="G5" s="661">
        <v>1.67</v>
      </c>
      <c r="H5" s="662">
        <v>0.98</v>
      </c>
      <c r="I5" s="96"/>
      <c r="J5" s="96"/>
      <c r="K5" s="96"/>
      <c r="L5" s="96"/>
      <c r="M5" s="96"/>
    </row>
    <row r="6" spans="1:13" ht="15.75" customHeight="1">
      <c r="A6" s="519">
        <f>A5+1</f>
        <v>2</v>
      </c>
      <c r="B6" s="663" t="s">
        <v>78</v>
      </c>
      <c r="C6" s="519">
        <v>69</v>
      </c>
      <c r="D6" s="519">
        <v>10</v>
      </c>
      <c r="E6" s="519">
        <v>20</v>
      </c>
      <c r="F6" s="519">
        <v>10</v>
      </c>
      <c r="G6" s="664">
        <v>1.38</v>
      </c>
      <c r="H6" s="665">
        <v>0.7</v>
      </c>
      <c r="I6" s="96"/>
      <c r="J6" s="96"/>
      <c r="K6" s="96"/>
      <c r="L6" s="96"/>
      <c r="M6" s="96"/>
    </row>
    <row r="7" spans="1:13" ht="15.75" customHeight="1">
      <c r="A7" s="519">
        <f t="shared" ref="A7:A19" si="0">A6+1</f>
        <v>3</v>
      </c>
      <c r="B7" s="663" t="s">
        <v>927</v>
      </c>
      <c r="C7" s="519">
        <v>85</v>
      </c>
      <c r="D7" s="519">
        <v>28</v>
      </c>
      <c r="E7" s="519">
        <v>61</v>
      </c>
      <c r="F7" s="519">
        <v>28</v>
      </c>
      <c r="G7" s="664">
        <v>4.59</v>
      </c>
      <c r="H7" s="665">
        <v>2.0699999999999998</v>
      </c>
      <c r="I7" s="96"/>
      <c r="J7" s="96"/>
      <c r="K7" s="96"/>
      <c r="L7" s="96"/>
      <c r="M7" s="96"/>
    </row>
    <row r="8" spans="1:13" ht="15.75" customHeight="1">
      <c r="A8" s="519">
        <f t="shared" si="0"/>
        <v>4</v>
      </c>
      <c r="B8" s="663" t="s">
        <v>80</v>
      </c>
      <c r="C8" s="519">
        <v>0</v>
      </c>
      <c r="D8" s="519">
        <v>52</v>
      </c>
      <c r="E8" s="519">
        <v>0</v>
      </c>
      <c r="F8" s="519">
        <v>52</v>
      </c>
      <c r="G8" s="664">
        <v>0</v>
      </c>
      <c r="H8" s="665">
        <v>5.27</v>
      </c>
      <c r="I8" s="96"/>
      <c r="J8" s="96"/>
      <c r="K8" s="96"/>
      <c r="L8" s="96"/>
      <c r="M8" s="96"/>
    </row>
    <row r="9" spans="1:13" ht="15.75" customHeight="1">
      <c r="A9" s="519">
        <f t="shared" si="0"/>
        <v>5</v>
      </c>
      <c r="B9" s="663" t="s">
        <v>81</v>
      </c>
      <c r="C9" s="519">
        <v>30</v>
      </c>
      <c r="D9" s="519">
        <v>0</v>
      </c>
      <c r="E9" s="519">
        <v>30</v>
      </c>
      <c r="F9" s="519">
        <v>0</v>
      </c>
      <c r="G9" s="664">
        <v>3.27</v>
      </c>
      <c r="H9" s="665">
        <v>0</v>
      </c>
      <c r="I9" s="96"/>
      <c r="J9" s="96"/>
      <c r="K9" s="96"/>
      <c r="L9" s="96"/>
      <c r="M9" s="96"/>
    </row>
    <row r="10" spans="1:13" ht="15.75" customHeight="1">
      <c r="A10" s="519">
        <f t="shared" si="0"/>
        <v>6</v>
      </c>
      <c r="B10" s="663" t="s">
        <v>82</v>
      </c>
      <c r="C10" s="519">
        <v>53</v>
      </c>
      <c r="D10" s="519">
        <v>0</v>
      </c>
      <c r="E10" s="519">
        <v>53</v>
      </c>
      <c r="F10" s="519">
        <v>0</v>
      </c>
      <c r="G10" s="664">
        <v>5.12</v>
      </c>
      <c r="H10" s="665">
        <v>0</v>
      </c>
      <c r="I10" s="96"/>
      <c r="J10" s="96"/>
      <c r="K10" s="96"/>
      <c r="L10" s="96"/>
      <c r="M10" s="96"/>
    </row>
    <row r="11" spans="1:13" ht="15.75" customHeight="1">
      <c r="A11" s="519">
        <f t="shared" si="0"/>
        <v>7</v>
      </c>
      <c r="B11" s="663" t="s">
        <v>83</v>
      </c>
      <c r="C11" s="519">
        <v>0</v>
      </c>
      <c r="D11" s="519">
        <v>0</v>
      </c>
      <c r="E11" s="519">
        <v>0</v>
      </c>
      <c r="F11" s="519">
        <v>0</v>
      </c>
      <c r="G11" s="664">
        <v>0</v>
      </c>
      <c r="H11" s="665">
        <v>0</v>
      </c>
      <c r="I11" s="96"/>
      <c r="J11" s="96"/>
      <c r="K11" s="96"/>
      <c r="L11" s="96"/>
      <c r="M11" s="96"/>
    </row>
    <row r="12" spans="1:13" ht="15.75" customHeight="1">
      <c r="A12" s="519">
        <f t="shared" si="0"/>
        <v>8</v>
      </c>
      <c r="B12" s="663" t="s">
        <v>928</v>
      </c>
      <c r="C12" s="519">
        <v>0</v>
      </c>
      <c r="D12" s="519">
        <v>0</v>
      </c>
      <c r="E12" s="519">
        <v>0</v>
      </c>
      <c r="F12" s="519">
        <v>0</v>
      </c>
      <c r="G12" s="664">
        <v>0</v>
      </c>
      <c r="H12" s="665">
        <v>0</v>
      </c>
      <c r="I12" s="96"/>
      <c r="J12" s="96"/>
      <c r="K12" s="96"/>
      <c r="L12" s="96"/>
      <c r="M12" s="96"/>
    </row>
    <row r="13" spans="1:13" ht="15.75" customHeight="1">
      <c r="A13" s="519">
        <f t="shared" si="0"/>
        <v>9</v>
      </c>
      <c r="B13" s="663" t="s">
        <v>86</v>
      </c>
      <c r="C13" s="519">
        <v>83</v>
      </c>
      <c r="D13" s="519">
        <v>8</v>
      </c>
      <c r="E13" s="519">
        <v>67</v>
      </c>
      <c r="F13" s="519">
        <v>8</v>
      </c>
      <c r="G13" s="664">
        <v>6.26</v>
      </c>
      <c r="H13" s="665">
        <v>2.2999999999999998</v>
      </c>
      <c r="I13" s="96"/>
      <c r="J13" s="96"/>
      <c r="K13" s="96"/>
      <c r="L13" s="96"/>
      <c r="M13" s="96"/>
    </row>
    <row r="14" spans="1:13" ht="15.75" customHeight="1">
      <c r="A14" s="519">
        <f t="shared" si="0"/>
        <v>10</v>
      </c>
      <c r="B14" s="663" t="s">
        <v>87</v>
      </c>
      <c r="C14" s="519">
        <v>59</v>
      </c>
      <c r="D14" s="519">
        <v>10</v>
      </c>
      <c r="E14" s="519">
        <v>44</v>
      </c>
      <c r="F14" s="519">
        <v>10</v>
      </c>
      <c r="G14" s="664">
        <v>5.04</v>
      </c>
      <c r="H14" s="665">
        <v>1.2</v>
      </c>
      <c r="I14" s="96"/>
      <c r="J14" s="96"/>
      <c r="K14" s="96"/>
      <c r="L14" s="96"/>
      <c r="M14" s="96"/>
    </row>
    <row r="15" spans="1:13" ht="15.75" customHeight="1">
      <c r="A15" s="519">
        <f t="shared" si="0"/>
        <v>11</v>
      </c>
      <c r="B15" s="663" t="s">
        <v>88</v>
      </c>
      <c r="C15" s="519">
        <v>62</v>
      </c>
      <c r="D15" s="519">
        <v>3</v>
      </c>
      <c r="E15" s="519">
        <v>42</v>
      </c>
      <c r="F15" s="519">
        <v>3</v>
      </c>
      <c r="G15" s="664">
        <v>3.6</v>
      </c>
      <c r="H15" s="665">
        <v>0.27</v>
      </c>
      <c r="I15" s="96"/>
      <c r="J15" s="96"/>
      <c r="K15" s="96"/>
      <c r="L15" s="96"/>
      <c r="M15" s="96"/>
    </row>
    <row r="16" spans="1:13" ht="15.75" customHeight="1">
      <c r="A16" s="519">
        <f t="shared" si="0"/>
        <v>12</v>
      </c>
      <c r="B16" s="663" t="s">
        <v>929</v>
      </c>
      <c r="C16" s="519">
        <v>80</v>
      </c>
      <c r="D16" s="519">
        <v>20</v>
      </c>
      <c r="E16" s="519">
        <v>44</v>
      </c>
      <c r="F16" s="519">
        <v>20</v>
      </c>
      <c r="G16" s="664">
        <v>3.95</v>
      </c>
      <c r="H16" s="665">
        <v>1.85</v>
      </c>
      <c r="I16" s="96"/>
      <c r="J16" s="96"/>
      <c r="K16" s="96"/>
      <c r="L16" s="96"/>
      <c r="M16" s="96"/>
    </row>
    <row r="17" spans="1:13" ht="15.75" customHeight="1">
      <c r="A17" s="519">
        <f t="shared" si="0"/>
        <v>13</v>
      </c>
      <c r="B17" s="663" t="s">
        <v>90</v>
      </c>
      <c r="C17" s="519">
        <v>133</v>
      </c>
      <c r="D17" s="519">
        <v>107</v>
      </c>
      <c r="E17" s="519">
        <v>133</v>
      </c>
      <c r="F17" s="519">
        <v>107</v>
      </c>
      <c r="G17" s="664">
        <v>9.75</v>
      </c>
      <c r="H17" s="665">
        <v>7.8</v>
      </c>
      <c r="I17" s="96"/>
      <c r="J17" s="96"/>
      <c r="K17" s="96"/>
      <c r="L17" s="96"/>
      <c r="M17" s="96"/>
    </row>
    <row r="18" spans="1:13" ht="15.75" customHeight="1">
      <c r="A18" s="519">
        <f t="shared" si="0"/>
        <v>14</v>
      </c>
      <c r="B18" s="663" t="s">
        <v>91</v>
      </c>
      <c r="C18" s="519">
        <v>300</v>
      </c>
      <c r="D18" s="519">
        <v>607</v>
      </c>
      <c r="E18" s="519">
        <v>273</v>
      </c>
      <c r="F18" s="519">
        <v>535</v>
      </c>
      <c r="G18" s="664">
        <v>18.98</v>
      </c>
      <c r="H18" s="665">
        <v>38.42</v>
      </c>
      <c r="I18" s="96"/>
      <c r="J18" s="96"/>
      <c r="K18" s="96"/>
      <c r="L18" s="96"/>
      <c r="M18" s="96"/>
    </row>
    <row r="19" spans="1:13" ht="15.75" customHeight="1">
      <c r="A19" s="519">
        <f t="shared" si="0"/>
        <v>15</v>
      </c>
      <c r="B19" s="663" t="s">
        <v>92</v>
      </c>
      <c r="C19" s="519">
        <v>58</v>
      </c>
      <c r="D19" s="519">
        <v>3</v>
      </c>
      <c r="E19" s="519">
        <v>33</v>
      </c>
      <c r="F19" s="519">
        <v>3</v>
      </c>
      <c r="G19" s="664">
        <v>2.5299999999999998</v>
      </c>
      <c r="H19" s="665">
        <v>0.27</v>
      </c>
      <c r="I19" s="96"/>
      <c r="J19" s="96"/>
      <c r="K19" s="96"/>
      <c r="L19" s="96"/>
      <c r="M19" s="96"/>
    </row>
    <row r="20" spans="1:13" ht="15.75" customHeight="1">
      <c r="A20" s="666"/>
      <c r="B20" s="666" t="s">
        <v>182</v>
      </c>
      <c r="C20" s="666">
        <f t="shared" ref="C20:H20" si="1">SUM(C5:C19)</f>
        <v>1048</v>
      </c>
      <c r="D20" s="666">
        <f t="shared" si="1"/>
        <v>850</v>
      </c>
      <c r="E20" s="666">
        <f t="shared" si="1"/>
        <v>819</v>
      </c>
      <c r="F20" s="666">
        <f t="shared" si="1"/>
        <v>778</v>
      </c>
      <c r="G20" s="666">
        <f t="shared" si="1"/>
        <v>66.14</v>
      </c>
      <c r="H20" s="667">
        <f t="shared" si="1"/>
        <v>61.13</v>
      </c>
      <c r="I20" s="96"/>
      <c r="J20" s="96"/>
      <c r="K20" s="96"/>
      <c r="L20" s="96"/>
      <c r="M20" s="96"/>
    </row>
    <row r="21" spans="1:13">
      <c r="A21" s="96"/>
      <c r="B21" s="96"/>
      <c r="C21" s="611"/>
      <c r="D21" s="611"/>
      <c r="E21" s="611"/>
      <c r="F21" s="611"/>
      <c r="G21" s="611"/>
      <c r="H21" s="611"/>
      <c r="I21" s="96"/>
      <c r="J21" s="96"/>
      <c r="K21" s="96"/>
      <c r="L21" s="96"/>
      <c r="M21" s="96"/>
    </row>
    <row r="22" spans="1:13">
      <c r="A22" s="96"/>
      <c r="B22" s="96"/>
      <c r="C22" s="611"/>
      <c r="D22" s="611"/>
      <c r="E22" s="611"/>
      <c r="F22" s="611"/>
      <c r="G22" s="611"/>
      <c r="H22" s="611"/>
      <c r="I22" s="96"/>
      <c r="J22" s="96"/>
      <c r="K22" s="96"/>
      <c r="L22" s="96"/>
      <c r="M22" s="96"/>
    </row>
    <row r="23" spans="1:13">
      <c r="A23" s="96"/>
      <c r="B23" s="96"/>
      <c r="C23" s="611"/>
      <c r="D23" s="611"/>
      <c r="E23" s="611"/>
      <c r="F23" s="611"/>
      <c r="G23" s="611"/>
      <c r="H23" s="611"/>
      <c r="I23" s="96"/>
      <c r="J23" s="96"/>
      <c r="K23" s="96"/>
      <c r="L23" s="96"/>
      <c r="M23" s="96"/>
    </row>
    <row r="24" spans="1:13">
      <c r="A24" s="96"/>
      <c r="B24" s="96"/>
      <c r="C24" s="611"/>
      <c r="D24" s="611"/>
      <c r="E24" s="611"/>
      <c r="F24" s="611"/>
      <c r="G24" s="611"/>
      <c r="H24" s="611"/>
      <c r="I24" s="96"/>
      <c r="J24" s="96"/>
      <c r="K24" s="96"/>
      <c r="L24" s="96"/>
      <c r="M24" s="96"/>
    </row>
    <row r="25" spans="1:13">
      <c r="A25" s="96"/>
      <c r="B25" s="96"/>
      <c r="C25" s="611"/>
      <c r="D25" s="611"/>
      <c r="E25" s="611"/>
      <c r="F25" s="611"/>
      <c r="G25" s="611"/>
      <c r="H25" s="611"/>
      <c r="I25" s="96"/>
      <c r="J25" s="96"/>
      <c r="K25" s="96"/>
      <c r="L25" s="96"/>
      <c r="M25" s="96"/>
    </row>
    <row r="26" spans="1:13">
      <c r="A26" s="96"/>
      <c r="B26" s="96"/>
      <c r="C26" s="611"/>
      <c r="D26" s="611"/>
      <c r="E26" s="611"/>
      <c r="F26" s="611"/>
      <c r="G26" s="611"/>
      <c r="H26" s="611"/>
      <c r="I26" s="96"/>
      <c r="J26" s="96"/>
      <c r="K26" s="96"/>
      <c r="L26" s="96"/>
      <c r="M26" s="96"/>
    </row>
    <row r="27" spans="1:13">
      <c r="A27" s="96"/>
      <c r="B27" s="96"/>
      <c r="C27" s="611"/>
      <c r="D27" s="611"/>
      <c r="E27" s="611"/>
      <c r="F27" s="611"/>
      <c r="G27" s="611"/>
      <c r="H27" s="611"/>
      <c r="I27" s="96"/>
      <c r="J27" s="96"/>
      <c r="K27" s="96"/>
      <c r="L27" s="96"/>
      <c r="M27" s="96"/>
    </row>
    <row r="28" spans="1:13">
      <c r="A28" s="96"/>
      <c r="B28" s="96"/>
      <c r="C28" s="611"/>
      <c r="D28" s="611"/>
      <c r="E28" s="611"/>
      <c r="F28" s="611"/>
      <c r="G28" s="611"/>
      <c r="H28" s="611"/>
      <c r="I28" s="96"/>
      <c r="J28" s="96"/>
      <c r="K28" s="96"/>
      <c r="L28" s="96"/>
      <c r="M28" s="96"/>
    </row>
    <row r="29" spans="1:13">
      <c r="A29" s="96"/>
      <c r="B29" s="96"/>
      <c r="C29" s="611"/>
      <c r="D29" s="611"/>
      <c r="E29" s="611"/>
      <c r="F29" s="611"/>
      <c r="G29" s="611"/>
      <c r="H29" s="611"/>
      <c r="I29" s="96"/>
      <c r="J29" s="96"/>
      <c r="K29" s="96"/>
      <c r="L29" s="96"/>
      <c r="M29" s="96"/>
    </row>
  </sheetData>
  <mergeCells count="6">
    <mergeCell ref="A1:H1"/>
    <mergeCell ref="G2:H2"/>
    <mergeCell ref="A3:B4"/>
    <mergeCell ref="C3:D3"/>
    <mergeCell ref="E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G1"/>
    </sheetView>
  </sheetViews>
  <sheetFormatPr defaultRowHeight="12.75"/>
  <cols>
    <col min="1" max="1" width="16.42578125" style="89" customWidth="1"/>
    <col min="2" max="2" width="12.140625" style="90" customWidth="1"/>
    <col min="3" max="3" width="14.42578125" style="90" customWidth="1"/>
    <col min="4" max="5" width="12.42578125" style="90" customWidth="1"/>
    <col min="6" max="7" width="12" style="90" customWidth="1"/>
    <col min="8" max="256" width="9.140625" style="89"/>
    <col min="257" max="257" width="16.42578125" style="89" customWidth="1"/>
    <col min="258" max="258" width="12.140625" style="89" customWidth="1"/>
    <col min="259" max="259" width="14.42578125" style="89" customWidth="1"/>
    <col min="260" max="261" width="12.42578125" style="89" customWidth="1"/>
    <col min="262" max="263" width="12" style="89" customWidth="1"/>
    <col min="264" max="512" width="9.140625" style="89"/>
    <col min="513" max="513" width="16.42578125" style="89" customWidth="1"/>
    <col min="514" max="514" width="12.140625" style="89" customWidth="1"/>
    <col min="515" max="515" width="14.42578125" style="89" customWidth="1"/>
    <col min="516" max="517" width="12.42578125" style="89" customWidth="1"/>
    <col min="518" max="519" width="12" style="89" customWidth="1"/>
    <col min="520" max="768" width="9.140625" style="89"/>
    <col min="769" max="769" width="16.42578125" style="89" customWidth="1"/>
    <col min="770" max="770" width="12.140625" style="89" customWidth="1"/>
    <col min="771" max="771" width="14.42578125" style="89" customWidth="1"/>
    <col min="772" max="773" width="12.42578125" style="89" customWidth="1"/>
    <col min="774" max="775" width="12" style="89" customWidth="1"/>
    <col min="776" max="1024" width="9.140625" style="89"/>
    <col min="1025" max="1025" width="16.42578125" style="89" customWidth="1"/>
    <col min="1026" max="1026" width="12.140625" style="89" customWidth="1"/>
    <col min="1027" max="1027" width="14.42578125" style="89" customWidth="1"/>
    <col min="1028" max="1029" width="12.42578125" style="89" customWidth="1"/>
    <col min="1030" max="1031" width="12" style="89" customWidth="1"/>
    <col min="1032" max="1280" width="9.140625" style="89"/>
    <col min="1281" max="1281" width="16.42578125" style="89" customWidth="1"/>
    <col min="1282" max="1282" width="12.140625" style="89" customWidth="1"/>
    <col min="1283" max="1283" width="14.42578125" style="89" customWidth="1"/>
    <col min="1284" max="1285" width="12.42578125" style="89" customWidth="1"/>
    <col min="1286" max="1287" width="12" style="89" customWidth="1"/>
    <col min="1288" max="1536" width="9.140625" style="89"/>
    <col min="1537" max="1537" width="16.42578125" style="89" customWidth="1"/>
    <col min="1538" max="1538" width="12.140625" style="89" customWidth="1"/>
    <col min="1539" max="1539" width="14.42578125" style="89" customWidth="1"/>
    <col min="1540" max="1541" width="12.42578125" style="89" customWidth="1"/>
    <col min="1542" max="1543" width="12" style="89" customWidth="1"/>
    <col min="1544" max="1792" width="9.140625" style="89"/>
    <col min="1793" max="1793" width="16.42578125" style="89" customWidth="1"/>
    <col min="1794" max="1794" width="12.140625" style="89" customWidth="1"/>
    <col min="1795" max="1795" width="14.42578125" style="89" customWidth="1"/>
    <col min="1796" max="1797" width="12.42578125" style="89" customWidth="1"/>
    <col min="1798" max="1799" width="12" style="89" customWidth="1"/>
    <col min="1800" max="2048" width="9.140625" style="89"/>
    <col min="2049" max="2049" width="16.42578125" style="89" customWidth="1"/>
    <col min="2050" max="2050" width="12.140625" style="89" customWidth="1"/>
    <col min="2051" max="2051" width="14.42578125" style="89" customWidth="1"/>
    <col min="2052" max="2053" width="12.42578125" style="89" customWidth="1"/>
    <col min="2054" max="2055" width="12" style="89" customWidth="1"/>
    <col min="2056" max="2304" width="9.140625" style="89"/>
    <col min="2305" max="2305" width="16.42578125" style="89" customWidth="1"/>
    <col min="2306" max="2306" width="12.140625" style="89" customWidth="1"/>
    <col min="2307" max="2307" width="14.42578125" style="89" customWidth="1"/>
    <col min="2308" max="2309" width="12.42578125" style="89" customWidth="1"/>
    <col min="2310" max="2311" width="12" style="89" customWidth="1"/>
    <col min="2312" max="2560" width="9.140625" style="89"/>
    <col min="2561" max="2561" width="16.42578125" style="89" customWidth="1"/>
    <col min="2562" max="2562" width="12.140625" style="89" customWidth="1"/>
    <col min="2563" max="2563" width="14.42578125" style="89" customWidth="1"/>
    <col min="2564" max="2565" width="12.42578125" style="89" customWidth="1"/>
    <col min="2566" max="2567" width="12" style="89" customWidth="1"/>
    <col min="2568" max="2816" width="9.140625" style="89"/>
    <col min="2817" max="2817" width="16.42578125" style="89" customWidth="1"/>
    <col min="2818" max="2818" width="12.140625" style="89" customWidth="1"/>
    <col min="2819" max="2819" width="14.42578125" style="89" customWidth="1"/>
    <col min="2820" max="2821" width="12.42578125" style="89" customWidth="1"/>
    <col min="2822" max="2823" width="12" style="89" customWidth="1"/>
    <col min="2824" max="3072" width="9.140625" style="89"/>
    <col min="3073" max="3073" width="16.42578125" style="89" customWidth="1"/>
    <col min="3074" max="3074" width="12.140625" style="89" customWidth="1"/>
    <col min="3075" max="3075" width="14.42578125" style="89" customWidth="1"/>
    <col min="3076" max="3077" width="12.42578125" style="89" customWidth="1"/>
    <col min="3078" max="3079" width="12" style="89" customWidth="1"/>
    <col min="3080" max="3328" width="9.140625" style="89"/>
    <col min="3329" max="3329" width="16.42578125" style="89" customWidth="1"/>
    <col min="3330" max="3330" width="12.140625" style="89" customWidth="1"/>
    <col min="3331" max="3331" width="14.42578125" style="89" customWidth="1"/>
    <col min="3332" max="3333" width="12.42578125" style="89" customWidth="1"/>
    <col min="3334" max="3335" width="12" style="89" customWidth="1"/>
    <col min="3336" max="3584" width="9.140625" style="89"/>
    <col min="3585" max="3585" width="16.42578125" style="89" customWidth="1"/>
    <col min="3586" max="3586" width="12.140625" style="89" customWidth="1"/>
    <col min="3587" max="3587" width="14.42578125" style="89" customWidth="1"/>
    <col min="3588" max="3589" width="12.42578125" style="89" customWidth="1"/>
    <col min="3590" max="3591" width="12" style="89" customWidth="1"/>
    <col min="3592" max="3840" width="9.140625" style="89"/>
    <col min="3841" max="3841" width="16.42578125" style="89" customWidth="1"/>
    <col min="3842" max="3842" width="12.140625" style="89" customWidth="1"/>
    <col min="3843" max="3843" width="14.42578125" style="89" customWidth="1"/>
    <col min="3844" max="3845" width="12.42578125" style="89" customWidth="1"/>
    <col min="3846" max="3847" width="12" style="89" customWidth="1"/>
    <col min="3848" max="4096" width="9.140625" style="89"/>
    <col min="4097" max="4097" width="16.42578125" style="89" customWidth="1"/>
    <col min="4098" max="4098" width="12.140625" style="89" customWidth="1"/>
    <col min="4099" max="4099" width="14.42578125" style="89" customWidth="1"/>
    <col min="4100" max="4101" width="12.42578125" style="89" customWidth="1"/>
    <col min="4102" max="4103" width="12" style="89" customWidth="1"/>
    <col min="4104" max="4352" width="9.140625" style="89"/>
    <col min="4353" max="4353" width="16.42578125" style="89" customWidth="1"/>
    <col min="4354" max="4354" width="12.140625" style="89" customWidth="1"/>
    <col min="4355" max="4355" width="14.42578125" style="89" customWidth="1"/>
    <col min="4356" max="4357" width="12.42578125" style="89" customWidth="1"/>
    <col min="4358" max="4359" width="12" style="89" customWidth="1"/>
    <col min="4360" max="4608" width="9.140625" style="89"/>
    <col min="4609" max="4609" width="16.42578125" style="89" customWidth="1"/>
    <col min="4610" max="4610" width="12.140625" style="89" customWidth="1"/>
    <col min="4611" max="4611" width="14.42578125" style="89" customWidth="1"/>
    <col min="4612" max="4613" width="12.42578125" style="89" customWidth="1"/>
    <col min="4614" max="4615" width="12" style="89" customWidth="1"/>
    <col min="4616" max="4864" width="9.140625" style="89"/>
    <col min="4865" max="4865" width="16.42578125" style="89" customWidth="1"/>
    <col min="4866" max="4866" width="12.140625" style="89" customWidth="1"/>
    <col min="4867" max="4867" width="14.42578125" style="89" customWidth="1"/>
    <col min="4868" max="4869" width="12.42578125" style="89" customWidth="1"/>
    <col min="4870" max="4871" width="12" style="89" customWidth="1"/>
    <col min="4872" max="5120" width="9.140625" style="89"/>
    <col min="5121" max="5121" width="16.42578125" style="89" customWidth="1"/>
    <col min="5122" max="5122" width="12.140625" style="89" customWidth="1"/>
    <col min="5123" max="5123" width="14.42578125" style="89" customWidth="1"/>
    <col min="5124" max="5125" width="12.42578125" style="89" customWidth="1"/>
    <col min="5126" max="5127" width="12" style="89" customWidth="1"/>
    <col min="5128" max="5376" width="9.140625" style="89"/>
    <col min="5377" max="5377" width="16.42578125" style="89" customWidth="1"/>
    <col min="5378" max="5378" width="12.140625" style="89" customWidth="1"/>
    <col min="5379" max="5379" width="14.42578125" style="89" customWidth="1"/>
    <col min="5380" max="5381" width="12.42578125" style="89" customWidth="1"/>
    <col min="5382" max="5383" width="12" style="89" customWidth="1"/>
    <col min="5384" max="5632" width="9.140625" style="89"/>
    <col min="5633" max="5633" width="16.42578125" style="89" customWidth="1"/>
    <col min="5634" max="5634" width="12.140625" style="89" customWidth="1"/>
    <col min="5635" max="5635" width="14.42578125" style="89" customWidth="1"/>
    <col min="5636" max="5637" width="12.42578125" style="89" customWidth="1"/>
    <col min="5638" max="5639" width="12" style="89" customWidth="1"/>
    <col min="5640" max="5888" width="9.140625" style="89"/>
    <col min="5889" max="5889" width="16.42578125" style="89" customWidth="1"/>
    <col min="5890" max="5890" width="12.140625" style="89" customWidth="1"/>
    <col min="5891" max="5891" width="14.42578125" style="89" customWidth="1"/>
    <col min="5892" max="5893" width="12.42578125" style="89" customWidth="1"/>
    <col min="5894" max="5895" width="12" style="89" customWidth="1"/>
    <col min="5896" max="6144" width="9.140625" style="89"/>
    <col min="6145" max="6145" width="16.42578125" style="89" customWidth="1"/>
    <col min="6146" max="6146" width="12.140625" style="89" customWidth="1"/>
    <col min="6147" max="6147" width="14.42578125" style="89" customWidth="1"/>
    <col min="6148" max="6149" width="12.42578125" style="89" customWidth="1"/>
    <col min="6150" max="6151" width="12" style="89" customWidth="1"/>
    <col min="6152" max="6400" width="9.140625" style="89"/>
    <col min="6401" max="6401" width="16.42578125" style="89" customWidth="1"/>
    <col min="6402" max="6402" width="12.140625" style="89" customWidth="1"/>
    <col min="6403" max="6403" width="14.42578125" style="89" customWidth="1"/>
    <col min="6404" max="6405" width="12.42578125" style="89" customWidth="1"/>
    <col min="6406" max="6407" width="12" style="89" customWidth="1"/>
    <col min="6408" max="6656" width="9.140625" style="89"/>
    <col min="6657" max="6657" width="16.42578125" style="89" customWidth="1"/>
    <col min="6658" max="6658" width="12.140625" style="89" customWidth="1"/>
    <col min="6659" max="6659" width="14.42578125" style="89" customWidth="1"/>
    <col min="6660" max="6661" width="12.42578125" style="89" customWidth="1"/>
    <col min="6662" max="6663" width="12" style="89" customWidth="1"/>
    <col min="6664" max="6912" width="9.140625" style="89"/>
    <col min="6913" max="6913" width="16.42578125" style="89" customWidth="1"/>
    <col min="6914" max="6914" width="12.140625" style="89" customWidth="1"/>
    <col min="6915" max="6915" width="14.42578125" style="89" customWidth="1"/>
    <col min="6916" max="6917" width="12.42578125" style="89" customWidth="1"/>
    <col min="6918" max="6919" width="12" style="89" customWidth="1"/>
    <col min="6920" max="7168" width="9.140625" style="89"/>
    <col min="7169" max="7169" width="16.42578125" style="89" customWidth="1"/>
    <col min="7170" max="7170" width="12.140625" style="89" customWidth="1"/>
    <col min="7171" max="7171" width="14.42578125" style="89" customWidth="1"/>
    <col min="7172" max="7173" width="12.42578125" style="89" customWidth="1"/>
    <col min="7174" max="7175" width="12" style="89" customWidth="1"/>
    <col min="7176" max="7424" width="9.140625" style="89"/>
    <col min="7425" max="7425" width="16.42578125" style="89" customWidth="1"/>
    <col min="7426" max="7426" width="12.140625" style="89" customWidth="1"/>
    <col min="7427" max="7427" width="14.42578125" style="89" customWidth="1"/>
    <col min="7428" max="7429" width="12.42578125" style="89" customWidth="1"/>
    <col min="7430" max="7431" width="12" style="89" customWidth="1"/>
    <col min="7432" max="7680" width="9.140625" style="89"/>
    <col min="7681" max="7681" width="16.42578125" style="89" customWidth="1"/>
    <col min="7682" max="7682" width="12.140625" style="89" customWidth="1"/>
    <col min="7683" max="7683" width="14.42578125" style="89" customWidth="1"/>
    <col min="7684" max="7685" width="12.42578125" style="89" customWidth="1"/>
    <col min="7686" max="7687" width="12" style="89" customWidth="1"/>
    <col min="7688" max="7936" width="9.140625" style="89"/>
    <col min="7937" max="7937" width="16.42578125" style="89" customWidth="1"/>
    <col min="7938" max="7938" width="12.140625" style="89" customWidth="1"/>
    <col min="7939" max="7939" width="14.42578125" style="89" customWidth="1"/>
    <col min="7940" max="7941" width="12.42578125" style="89" customWidth="1"/>
    <col min="7942" max="7943" width="12" style="89" customWidth="1"/>
    <col min="7944" max="8192" width="9.140625" style="89"/>
    <col min="8193" max="8193" width="16.42578125" style="89" customWidth="1"/>
    <col min="8194" max="8194" width="12.140625" style="89" customWidth="1"/>
    <col min="8195" max="8195" width="14.42578125" style="89" customWidth="1"/>
    <col min="8196" max="8197" width="12.42578125" style="89" customWidth="1"/>
    <col min="8198" max="8199" width="12" style="89" customWidth="1"/>
    <col min="8200" max="8448" width="9.140625" style="89"/>
    <col min="8449" max="8449" width="16.42578125" style="89" customWidth="1"/>
    <col min="8450" max="8450" width="12.140625" style="89" customWidth="1"/>
    <col min="8451" max="8451" width="14.42578125" style="89" customWidth="1"/>
    <col min="8452" max="8453" width="12.42578125" style="89" customWidth="1"/>
    <col min="8454" max="8455" width="12" style="89" customWidth="1"/>
    <col min="8456" max="8704" width="9.140625" style="89"/>
    <col min="8705" max="8705" width="16.42578125" style="89" customWidth="1"/>
    <col min="8706" max="8706" width="12.140625" style="89" customWidth="1"/>
    <col min="8707" max="8707" width="14.42578125" style="89" customWidth="1"/>
    <col min="8708" max="8709" width="12.42578125" style="89" customWidth="1"/>
    <col min="8710" max="8711" width="12" style="89" customWidth="1"/>
    <col min="8712" max="8960" width="9.140625" style="89"/>
    <col min="8961" max="8961" width="16.42578125" style="89" customWidth="1"/>
    <col min="8962" max="8962" width="12.140625" style="89" customWidth="1"/>
    <col min="8963" max="8963" width="14.42578125" style="89" customWidth="1"/>
    <col min="8964" max="8965" width="12.42578125" style="89" customWidth="1"/>
    <col min="8966" max="8967" width="12" style="89" customWidth="1"/>
    <col min="8968" max="9216" width="9.140625" style="89"/>
    <col min="9217" max="9217" width="16.42578125" style="89" customWidth="1"/>
    <col min="9218" max="9218" width="12.140625" style="89" customWidth="1"/>
    <col min="9219" max="9219" width="14.42578125" style="89" customWidth="1"/>
    <col min="9220" max="9221" width="12.42578125" style="89" customWidth="1"/>
    <col min="9222" max="9223" width="12" style="89" customWidth="1"/>
    <col min="9224" max="9472" width="9.140625" style="89"/>
    <col min="9473" max="9473" width="16.42578125" style="89" customWidth="1"/>
    <col min="9474" max="9474" width="12.140625" style="89" customWidth="1"/>
    <col min="9475" max="9475" width="14.42578125" style="89" customWidth="1"/>
    <col min="9476" max="9477" width="12.42578125" style="89" customWidth="1"/>
    <col min="9478" max="9479" width="12" style="89" customWidth="1"/>
    <col min="9480" max="9728" width="9.140625" style="89"/>
    <col min="9729" max="9729" width="16.42578125" style="89" customWidth="1"/>
    <col min="9730" max="9730" width="12.140625" style="89" customWidth="1"/>
    <col min="9731" max="9731" width="14.42578125" style="89" customWidth="1"/>
    <col min="9732" max="9733" width="12.42578125" style="89" customWidth="1"/>
    <col min="9734" max="9735" width="12" style="89" customWidth="1"/>
    <col min="9736" max="9984" width="9.140625" style="89"/>
    <col min="9985" max="9985" width="16.42578125" style="89" customWidth="1"/>
    <col min="9986" max="9986" width="12.140625" style="89" customWidth="1"/>
    <col min="9987" max="9987" width="14.42578125" style="89" customWidth="1"/>
    <col min="9988" max="9989" width="12.42578125" style="89" customWidth="1"/>
    <col min="9990" max="9991" width="12" style="89" customWidth="1"/>
    <col min="9992" max="10240" width="9.140625" style="89"/>
    <col min="10241" max="10241" width="16.42578125" style="89" customWidth="1"/>
    <col min="10242" max="10242" width="12.140625" style="89" customWidth="1"/>
    <col min="10243" max="10243" width="14.42578125" style="89" customWidth="1"/>
    <col min="10244" max="10245" width="12.42578125" style="89" customWidth="1"/>
    <col min="10246" max="10247" width="12" style="89" customWidth="1"/>
    <col min="10248" max="10496" width="9.140625" style="89"/>
    <col min="10497" max="10497" width="16.42578125" style="89" customWidth="1"/>
    <col min="10498" max="10498" width="12.140625" style="89" customWidth="1"/>
    <col min="10499" max="10499" width="14.42578125" style="89" customWidth="1"/>
    <col min="10500" max="10501" width="12.42578125" style="89" customWidth="1"/>
    <col min="10502" max="10503" width="12" style="89" customWidth="1"/>
    <col min="10504" max="10752" width="9.140625" style="89"/>
    <col min="10753" max="10753" width="16.42578125" style="89" customWidth="1"/>
    <col min="10754" max="10754" width="12.140625" style="89" customWidth="1"/>
    <col min="10755" max="10755" width="14.42578125" style="89" customWidth="1"/>
    <col min="10756" max="10757" width="12.42578125" style="89" customWidth="1"/>
    <col min="10758" max="10759" width="12" style="89" customWidth="1"/>
    <col min="10760" max="11008" width="9.140625" style="89"/>
    <col min="11009" max="11009" width="16.42578125" style="89" customWidth="1"/>
    <col min="11010" max="11010" width="12.140625" style="89" customWidth="1"/>
    <col min="11011" max="11011" width="14.42578125" style="89" customWidth="1"/>
    <col min="11012" max="11013" width="12.42578125" style="89" customWidth="1"/>
    <col min="11014" max="11015" width="12" style="89" customWidth="1"/>
    <col min="11016" max="11264" width="9.140625" style="89"/>
    <col min="11265" max="11265" width="16.42578125" style="89" customWidth="1"/>
    <col min="11266" max="11266" width="12.140625" style="89" customWidth="1"/>
    <col min="11267" max="11267" width="14.42578125" style="89" customWidth="1"/>
    <col min="11268" max="11269" width="12.42578125" style="89" customWidth="1"/>
    <col min="11270" max="11271" width="12" style="89" customWidth="1"/>
    <col min="11272" max="11520" width="9.140625" style="89"/>
    <col min="11521" max="11521" width="16.42578125" style="89" customWidth="1"/>
    <col min="11522" max="11522" width="12.140625" style="89" customWidth="1"/>
    <col min="11523" max="11523" width="14.42578125" style="89" customWidth="1"/>
    <col min="11524" max="11525" width="12.42578125" style="89" customWidth="1"/>
    <col min="11526" max="11527" width="12" style="89" customWidth="1"/>
    <col min="11528" max="11776" width="9.140625" style="89"/>
    <col min="11777" max="11777" width="16.42578125" style="89" customWidth="1"/>
    <col min="11778" max="11778" width="12.140625" style="89" customWidth="1"/>
    <col min="11779" max="11779" width="14.42578125" style="89" customWidth="1"/>
    <col min="11780" max="11781" width="12.42578125" style="89" customWidth="1"/>
    <col min="11782" max="11783" width="12" style="89" customWidth="1"/>
    <col min="11784" max="12032" width="9.140625" style="89"/>
    <col min="12033" max="12033" width="16.42578125" style="89" customWidth="1"/>
    <col min="12034" max="12034" width="12.140625" style="89" customWidth="1"/>
    <col min="12035" max="12035" width="14.42578125" style="89" customWidth="1"/>
    <col min="12036" max="12037" width="12.42578125" style="89" customWidth="1"/>
    <col min="12038" max="12039" width="12" style="89" customWidth="1"/>
    <col min="12040" max="12288" width="9.140625" style="89"/>
    <col min="12289" max="12289" width="16.42578125" style="89" customWidth="1"/>
    <col min="12290" max="12290" width="12.140625" style="89" customWidth="1"/>
    <col min="12291" max="12291" width="14.42578125" style="89" customWidth="1"/>
    <col min="12292" max="12293" width="12.42578125" style="89" customWidth="1"/>
    <col min="12294" max="12295" width="12" style="89" customWidth="1"/>
    <col min="12296" max="12544" width="9.140625" style="89"/>
    <col min="12545" max="12545" width="16.42578125" style="89" customWidth="1"/>
    <col min="12546" max="12546" width="12.140625" style="89" customWidth="1"/>
    <col min="12547" max="12547" width="14.42578125" style="89" customWidth="1"/>
    <col min="12548" max="12549" width="12.42578125" style="89" customWidth="1"/>
    <col min="12550" max="12551" width="12" style="89" customWidth="1"/>
    <col min="12552" max="12800" width="9.140625" style="89"/>
    <col min="12801" max="12801" width="16.42578125" style="89" customWidth="1"/>
    <col min="12802" max="12802" width="12.140625" style="89" customWidth="1"/>
    <col min="12803" max="12803" width="14.42578125" style="89" customWidth="1"/>
    <col min="12804" max="12805" width="12.42578125" style="89" customWidth="1"/>
    <col min="12806" max="12807" width="12" style="89" customWidth="1"/>
    <col min="12808" max="13056" width="9.140625" style="89"/>
    <col min="13057" max="13057" width="16.42578125" style="89" customWidth="1"/>
    <col min="13058" max="13058" width="12.140625" style="89" customWidth="1"/>
    <col min="13059" max="13059" width="14.42578125" style="89" customWidth="1"/>
    <col min="13060" max="13061" width="12.42578125" style="89" customWidth="1"/>
    <col min="13062" max="13063" width="12" style="89" customWidth="1"/>
    <col min="13064" max="13312" width="9.140625" style="89"/>
    <col min="13313" max="13313" width="16.42578125" style="89" customWidth="1"/>
    <col min="13314" max="13314" width="12.140625" style="89" customWidth="1"/>
    <col min="13315" max="13315" width="14.42578125" style="89" customWidth="1"/>
    <col min="13316" max="13317" width="12.42578125" style="89" customWidth="1"/>
    <col min="13318" max="13319" width="12" style="89" customWidth="1"/>
    <col min="13320" max="13568" width="9.140625" style="89"/>
    <col min="13569" max="13569" width="16.42578125" style="89" customWidth="1"/>
    <col min="13570" max="13570" width="12.140625" style="89" customWidth="1"/>
    <col min="13571" max="13571" width="14.42578125" style="89" customWidth="1"/>
    <col min="13572" max="13573" width="12.42578125" style="89" customWidth="1"/>
    <col min="13574" max="13575" width="12" style="89" customWidth="1"/>
    <col min="13576" max="13824" width="9.140625" style="89"/>
    <col min="13825" max="13825" width="16.42578125" style="89" customWidth="1"/>
    <col min="13826" max="13826" width="12.140625" style="89" customWidth="1"/>
    <col min="13827" max="13827" width="14.42578125" style="89" customWidth="1"/>
    <col min="13828" max="13829" width="12.42578125" style="89" customWidth="1"/>
    <col min="13830" max="13831" width="12" style="89" customWidth="1"/>
    <col min="13832" max="14080" width="9.140625" style="89"/>
    <col min="14081" max="14081" width="16.42578125" style="89" customWidth="1"/>
    <col min="14082" max="14082" width="12.140625" style="89" customWidth="1"/>
    <col min="14083" max="14083" width="14.42578125" style="89" customWidth="1"/>
    <col min="14084" max="14085" width="12.42578125" style="89" customWidth="1"/>
    <col min="14086" max="14087" width="12" style="89" customWidth="1"/>
    <col min="14088" max="14336" width="9.140625" style="89"/>
    <col min="14337" max="14337" width="16.42578125" style="89" customWidth="1"/>
    <col min="14338" max="14338" width="12.140625" style="89" customWidth="1"/>
    <col min="14339" max="14339" width="14.42578125" style="89" customWidth="1"/>
    <col min="14340" max="14341" width="12.42578125" style="89" customWidth="1"/>
    <col min="14342" max="14343" width="12" style="89" customWidth="1"/>
    <col min="14344" max="14592" width="9.140625" style="89"/>
    <col min="14593" max="14593" width="16.42578125" style="89" customWidth="1"/>
    <col min="14594" max="14594" width="12.140625" style="89" customWidth="1"/>
    <col min="14595" max="14595" width="14.42578125" style="89" customWidth="1"/>
    <col min="14596" max="14597" width="12.42578125" style="89" customWidth="1"/>
    <col min="14598" max="14599" width="12" style="89" customWidth="1"/>
    <col min="14600" max="14848" width="9.140625" style="89"/>
    <col min="14849" max="14849" width="16.42578125" style="89" customWidth="1"/>
    <col min="14850" max="14850" width="12.140625" style="89" customWidth="1"/>
    <col min="14851" max="14851" width="14.42578125" style="89" customWidth="1"/>
    <col min="14852" max="14853" width="12.42578125" style="89" customWidth="1"/>
    <col min="14854" max="14855" width="12" style="89" customWidth="1"/>
    <col min="14856" max="15104" width="9.140625" style="89"/>
    <col min="15105" max="15105" width="16.42578125" style="89" customWidth="1"/>
    <col min="15106" max="15106" width="12.140625" style="89" customWidth="1"/>
    <col min="15107" max="15107" width="14.42578125" style="89" customWidth="1"/>
    <col min="15108" max="15109" width="12.42578125" style="89" customWidth="1"/>
    <col min="15110" max="15111" width="12" style="89" customWidth="1"/>
    <col min="15112" max="15360" width="9.140625" style="89"/>
    <col min="15361" max="15361" width="16.42578125" style="89" customWidth="1"/>
    <col min="15362" max="15362" width="12.140625" style="89" customWidth="1"/>
    <col min="15363" max="15363" width="14.42578125" style="89" customWidth="1"/>
    <col min="15364" max="15365" width="12.42578125" style="89" customWidth="1"/>
    <col min="15366" max="15367" width="12" style="89" customWidth="1"/>
    <col min="15368" max="15616" width="9.140625" style="89"/>
    <col min="15617" max="15617" width="16.42578125" style="89" customWidth="1"/>
    <col min="15618" max="15618" width="12.140625" style="89" customWidth="1"/>
    <col min="15619" max="15619" width="14.42578125" style="89" customWidth="1"/>
    <col min="15620" max="15621" width="12.42578125" style="89" customWidth="1"/>
    <col min="15622" max="15623" width="12" style="89" customWidth="1"/>
    <col min="15624" max="15872" width="9.140625" style="89"/>
    <col min="15873" max="15873" width="16.42578125" style="89" customWidth="1"/>
    <col min="15874" max="15874" width="12.140625" style="89" customWidth="1"/>
    <col min="15875" max="15875" width="14.42578125" style="89" customWidth="1"/>
    <col min="15876" max="15877" width="12.42578125" style="89" customWidth="1"/>
    <col min="15878" max="15879" width="12" style="89" customWidth="1"/>
    <col min="15880" max="16128" width="9.140625" style="89"/>
    <col min="16129" max="16129" width="16.42578125" style="89" customWidth="1"/>
    <col min="16130" max="16130" width="12.140625" style="89" customWidth="1"/>
    <col min="16131" max="16131" width="14.42578125" style="89" customWidth="1"/>
    <col min="16132" max="16133" width="12.42578125" style="89" customWidth="1"/>
    <col min="16134" max="16135" width="12" style="89" customWidth="1"/>
    <col min="16136" max="16384" width="9.140625" style="89"/>
  </cols>
  <sheetData>
    <row r="1" spans="1:8" ht="15.75">
      <c r="A1" s="709" t="s">
        <v>139</v>
      </c>
      <c r="B1" s="709"/>
      <c r="C1" s="709"/>
      <c r="D1" s="709"/>
      <c r="E1" s="709"/>
      <c r="F1" s="709"/>
      <c r="G1" s="709"/>
    </row>
    <row r="3" spans="1:8">
      <c r="A3" s="89" t="s">
        <v>140</v>
      </c>
    </row>
    <row r="4" spans="1:8">
      <c r="F4" s="90" t="s">
        <v>141</v>
      </c>
    </row>
    <row r="5" spans="1:8">
      <c r="A5" s="710" t="s">
        <v>65</v>
      </c>
      <c r="B5" s="710" t="s">
        <v>142</v>
      </c>
      <c r="C5" s="710"/>
      <c r="D5" s="710"/>
      <c r="E5" s="710" t="s">
        <v>143</v>
      </c>
      <c r="F5" s="710"/>
      <c r="G5" s="710"/>
    </row>
    <row r="6" spans="1:8">
      <c r="A6" s="710"/>
      <c r="B6" s="91" t="s">
        <v>103</v>
      </c>
      <c r="C6" s="91" t="s">
        <v>104</v>
      </c>
      <c r="D6" s="91" t="s">
        <v>105</v>
      </c>
      <c r="E6" s="91" t="s">
        <v>103</v>
      </c>
      <c r="F6" s="91" t="s">
        <v>104</v>
      </c>
      <c r="G6" s="91" t="s">
        <v>105</v>
      </c>
    </row>
    <row r="7" spans="1:8" s="96" customFormat="1">
      <c r="A7" s="92" t="s">
        <v>76</v>
      </c>
      <c r="B7" s="93">
        <v>82650</v>
      </c>
      <c r="C7" s="93">
        <v>93218.261000000013</v>
      </c>
      <c r="D7" s="94">
        <f>(C7/B7)*100</f>
        <v>112.78676467029645</v>
      </c>
      <c r="E7" s="93">
        <v>10258</v>
      </c>
      <c r="F7" s="93">
        <v>15353.853999999998</v>
      </c>
      <c r="G7" s="94">
        <f t="shared" ref="G7:G23" si="0">(F7/E7)*100</f>
        <v>149.67687658412942</v>
      </c>
      <c r="H7" s="95"/>
    </row>
    <row r="8" spans="1:8" s="96" customFormat="1">
      <c r="A8" s="92" t="s">
        <v>144</v>
      </c>
      <c r="B8" s="93">
        <v>92616</v>
      </c>
      <c r="C8" s="93">
        <v>102673.81099999999</v>
      </c>
      <c r="D8" s="94">
        <f t="shared" ref="D8:D23" si="1">(C8/B8)*100</f>
        <v>110.85969055022889</v>
      </c>
      <c r="E8" s="93">
        <v>15622</v>
      </c>
      <c r="F8" s="93">
        <v>12614.725</v>
      </c>
      <c r="G8" s="94">
        <f t="shared" si="0"/>
        <v>80.749743950838564</v>
      </c>
    </row>
    <row r="9" spans="1:8" s="96" customFormat="1">
      <c r="A9" s="92" t="s">
        <v>79</v>
      </c>
      <c r="B9" s="93">
        <v>179308</v>
      </c>
      <c r="C9" s="93">
        <v>227120.99559999999</v>
      </c>
      <c r="D9" s="94">
        <f t="shared" si="1"/>
        <v>126.66528855377339</v>
      </c>
      <c r="E9" s="93">
        <v>19720</v>
      </c>
      <c r="F9" s="93">
        <v>69183.755000000005</v>
      </c>
      <c r="G9" s="94">
        <f t="shared" si="0"/>
        <v>350.83040060851931</v>
      </c>
    </row>
    <row r="10" spans="1:8" s="96" customFormat="1">
      <c r="A10" s="92" t="s">
        <v>80</v>
      </c>
      <c r="B10" s="93">
        <v>64912</v>
      </c>
      <c r="C10" s="93">
        <v>64853.960000000006</v>
      </c>
      <c r="D10" s="94">
        <f t="shared" si="1"/>
        <v>99.91058664037466</v>
      </c>
      <c r="E10" s="93">
        <v>9930</v>
      </c>
      <c r="F10" s="93">
        <v>11557.761999999999</v>
      </c>
      <c r="G10" s="94">
        <f t="shared" si="0"/>
        <v>116.39236656596172</v>
      </c>
    </row>
    <row r="11" spans="1:8" s="96" customFormat="1">
      <c r="A11" s="92" t="s">
        <v>81</v>
      </c>
      <c r="B11" s="93">
        <v>437959</v>
      </c>
      <c r="C11" s="93">
        <v>528452.39999999991</v>
      </c>
      <c r="D11" s="94">
        <f t="shared" si="1"/>
        <v>120.66252777086437</v>
      </c>
      <c r="E11" s="93">
        <v>53461.599999999999</v>
      </c>
      <c r="F11" s="93">
        <v>65176.512999999999</v>
      </c>
      <c r="G11" s="94">
        <f t="shared" si="0"/>
        <v>121.91276168315201</v>
      </c>
    </row>
    <row r="12" spans="1:8" s="96" customFormat="1">
      <c r="A12" s="92" t="s">
        <v>82</v>
      </c>
      <c r="B12" s="93">
        <v>153223</v>
      </c>
      <c r="C12" s="93">
        <v>258968.25600000002</v>
      </c>
      <c r="D12" s="94">
        <f t="shared" si="1"/>
        <v>169.01395743458883</v>
      </c>
      <c r="E12" s="93">
        <v>13314</v>
      </c>
      <c r="F12" s="93">
        <v>40244.819000000003</v>
      </c>
      <c r="G12" s="94">
        <f t="shared" si="0"/>
        <v>302.27444043863602</v>
      </c>
    </row>
    <row r="13" spans="1:8" s="96" customFormat="1">
      <c r="A13" s="92" t="s">
        <v>83</v>
      </c>
      <c r="B13" s="93">
        <v>124954</v>
      </c>
      <c r="C13" s="93">
        <v>278099.41700000002</v>
      </c>
      <c r="D13" s="94">
        <f t="shared" si="1"/>
        <v>222.56143620852473</v>
      </c>
      <c r="E13" s="93">
        <v>21584</v>
      </c>
      <c r="F13" s="93">
        <v>27740.906000000003</v>
      </c>
      <c r="G13" s="94">
        <f t="shared" si="0"/>
        <v>128.52532431430689</v>
      </c>
    </row>
    <row r="14" spans="1:8" s="96" customFormat="1">
      <c r="A14" s="92" t="s">
        <v>84</v>
      </c>
      <c r="B14" s="93">
        <v>408692.00000000006</v>
      </c>
      <c r="C14" s="93">
        <v>225852.49400000001</v>
      </c>
      <c r="D14" s="94">
        <f t="shared" si="1"/>
        <v>55.262274279897817</v>
      </c>
      <c r="E14" s="93">
        <v>48764.2</v>
      </c>
      <c r="F14" s="93">
        <v>26556.546000000002</v>
      </c>
      <c r="G14" s="94">
        <f t="shared" si="0"/>
        <v>54.459103194556668</v>
      </c>
    </row>
    <row r="15" spans="1:8" s="96" customFormat="1">
      <c r="A15" s="92" t="s">
        <v>86</v>
      </c>
      <c r="B15" s="93">
        <v>268984</v>
      </c>
      <c r="C15" s="93">
        <v>335044.52500000002</v>
      </c>
      <c r="D15" s="94">
        <f t="shared" si="1"/>
        <v>124.55927675995599</v>
      </c>
      <c r="E15" s="93">
        <v>23043</v>
      </c>
      <c r="F15" s="93">
        <v>20189.455000000002</v>
      </c>
      <c r="G15" s="94">
        <f t="shared" si="0"/>
        <v>87.616434492036632</v>
      </c>
    </row>
    <row r="16" spans="1:8" s="96" customFormat="1">
      <c r="A16" s="92" t="s">
        <v>87</v>
      </c>
      <c r="B16" s="93">
        <v>84952</v>
      </c>
      <c r="C16" s="93">
        <v>83969.581999999995</v>
      </c>
      <c r="D16" s="94">
        <f t="shared" si="1"/>
        <v>98.843561069780577</v>
      </c>
      <c r="E16" s="93">
        <v>13378</v>
      </c>
      <c r="F16" s="93">
        <v>8877.3469999999998</v>
      </c>
      <c r="G16" s="94">
        <f t="shared" si="0"/>
        <v>66.357803857078778</v>
      </c>
    </row>
    <row r="17" spans="1:7" s="96" customFormat="1">
      <c r="A17" s="92" t="s">
        <v>88</v>
      </c>
      <c r="B17" s="93">
        <v>122220</v>
      </c>
      <c r="C17" s="93">
        <v>114653.35799999998</v>
      </c>
      <c r="D17" s="94">
        <f t="shared" si="1"/>
        <v>93.808998527245933</v>
      </c>
      <c r="E17" s="93">
        <v>15806</v>
      </c>
      <c r="F17" s="93">
        <v>14046.71</v>
      </c>
      <c r="G17" s="94">
        <f t="shared" si="0"/>
        <v>88.869479944324937</v>
      </c>
    </row>
    <row r="18" spans="1:7" s="96" customFormat="1">
      <c r="A18" s="92" t="s">
        <v>89</v>
      </c>
      <c r="B18" s="93">
        <v>92804</v>
      </c>
      <c r="C18" s="93">
        <v>87926.515999999974</v>
      </c>
      <c r="D18" s="94">
        <f t="shared" si="1"/>
        <v>94.744317055299305</v>
      </c>
      <c r="E18" s="93">
        <v>11610</v>
      </c>
      <c r="F18" s="93">
        <v>14463.332999999999</v>
      </c>
      <c r="G18" s="94">
        <f t="shared" si="0"/>
        <v>124.57651162790697</v>
      </c>
    </row>
    <row r="19" spans="1:7" s="96" customFormat="1">
      <c r="A19" s="92" t="s">
        <v>90</v>
      </c>
      <c r="B19" s="93">
        <v>265350</v>
      </c>
      <c r="C19" s="93">
        <v>266296.90935999999</v>
      </c>
      <c r="D19" s="94">
        <f t="shared" si="1"/>
        <v>100.35685297154701</v>
      </c>
      <c r="E19" s="93">
        <v>33595</v>
      </c>
      <c r="F19" s="93">
        <v>33823.18</v>
      </c>
      <c r="G19" s="94">
        <f t="shared" si="0"/>
        <v>100.67920821550827</v>
      </c>
    </row>
    <row r="20" spans="1:7" s="96" customFormat="1">
      <c r="A20" s="92" t="s">
        <v>91</v>
      </c>
      <c r="B20" s="93">
        <v>255818.5</v>
      </c>
      <c r="C20" s="93">
        <v>324277.87799999997</v>
      </c>
      <c r="D20" s="94">
        <f t="shared" si="1"/>
        <v>126.76091760369165</v>
      </c>
      <c r="E20" s="93">
        <v>24842.6</v>
      </c>
      <c r="F20" s="93">
        <v>48301.209000000003</v>
      </c>
      <c r="G20" s="94">
        <f t="shared" si="0"/>
        <v>194.42896073679893</v>
      </c>
    </row>
    <row r="21" spans="1:7" s="96" customFormat="1">
      <c r="A21" s="92" t="s">
        <v>92</v>
      </c>
      <c r="B21" s="93">
        <v>106386</v>
      </c>
      <c r="C21" s="93">
        <v>116184.08499999998</v>
      </c>
      <c r="D21" s="94">
        <f>(C21/B21)*100</f>
        <v>109.20993833775118</v>
      </c>
      <c r="E21" s="93">
        <v>15219</v>
      </c>
      <c r="F21" s="93">
        <v>13911.781999999999</v>
      </c>
      <c r="G21" s="94">
        <f t="shared" si="0"/>
        <v>91.410618306064777</v>
      </c>
    </row>
    <row r="22" spans="1:7" s="96" customFormat="1">
      <c r="A22" s="92" t="s">
        <v>145</v>
      </c>
      <c r="B22" s="93">
        <v>2583972.0999999996</v>
      </c>
      <c r="C22" s="93">
        <v>2851595.6420000005</v>
      </c>
      <c r="D22" s="94">
        <f t="shared" si="1"/>
        <v>110.35706004720411</v>
      </c>
      <c r="E22" s="93">
        <v>431100.20000000007</v>
      </c>
      <c r="F22" s="93">
        <v>498867.38300000003</v>
      </c>
      <c r="G22" s="94">
        <f t="shared" si="0"/>
        <v>115.71958978446308</v>
      </c>
    </row>
    <row r="23" spans="1:7" s="96" customFormat="1">
      <c r="A23" s="97" t="s">
        <v>93</v>
      </c>
      <c r="B23" s="98">
        <f>SUM(B7:B22)</f>
        <v>5324800.5999999996</v>
      </c>
      <c r="C23" s="98">
        <f>SUM(C7:C22)</f>
        <v>5959188.0899599995</v>
      </c>
      <c r="D23" s="98">
        <f t="shared" si="1"/>
        <v>111.91382621839398</v>
      </c>
      <c r="E23" s="98">
        <f>SUM(E7:E22)</f>
        <v>761247.60000000009</v>
      </c>
      <c r="F23" s="98">
        <f>SUM(F7:F22)</f>
        <v>920909.2790000001</v>
      </c>
      <c r="G23" s="98">
        <f t="shared" si="0"/>
        <v>120.97368569700582</v>
      </c>
    </row>
    <row r="24" spans="1:7" s="96" customFormat="1">
      <c r="A24" s="99"/>
      <c r="B24" s="100"/>
      <c r="C24" s="100"/>
      <c r="D24" s="100"/>
      <c r="E24" s="101"/>
      <c r="F24" s="100"/>
      <c r="G24" s="100"/>
    </row>
    <row r="25" spans="1:7" s="96" customFormat="1">
      <c r="A25" s="99"/>
      <c r="B25" s="100"/>
      <c r="C25" s="100"/>
      <c r="D25" s="100"/>
      <c r="E25" s="101"/>
      <c r="F25" s="100"/>
      <c r="G25" s="100"/>
    </row>
    <row r="26" spans="1:7" s="96" customFormat="1">
      <c r="A26" s="99"/>
      <c r="B26" s="100"/>
      <c r="C26" s="100"/>
      <c r="D26" s="100"/>
      <c r="E26" s="101"/>
      <c r="F26" s="100"/>
      <c r="G26" s="100"/>
    </row>
  </sheetData>
  <mergeCells count="4">
    <mergeCell ref="A1:G1"/>
    <mergeCell ref="A5:A6"/>
    <mergeCell ref="B5:D5"/>
    <mergeCell ref="E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G3" sqref="G3"/>
    </sheetView>
  </sheetViews>
  <sheetFormatPr defaultRowHeight="15"/>
  <cols>
    <col min="1" max="1" width="48.85546875" style="102" customWidth="1"/>
    <col min="2" max="2" width="10.85546875" style="102" customWidth="1"/>
    <col min="3" max="3" width="10.140625" style="102" customWidth="1"/>
    <col min="4" max="4" width="10" style="102" customWidth="1"/>
    <col min="5" max="5" width="8.28515625" style="102" customWidth="1"/>
    <col min="6" max="6" width="7.140625" style="102" customWidth="1"/>
    <col min="7" max="256" width="9.140625" style="102"/>
    <col min="257" max="257" width="48.85546875" style="102" customWidth="1"/>
    <col min="258" max="258" width="10.85546875" style="102" customWidth="1"/>
    <col min="259" max="259" width="10.140625" style="102" customWidth="1"/>
    <col min="260" max="260" width="10" style="102" customWidth="1"/>
    <col min="261" max="261" width="8.28515625" style="102" customWidth="1"/>
    <col min="262" max="262" width="7.140625" style="102" customWidth="1"/>
    <col min="263" max="512" width="9.140625" style="102"/>
    <col min="513" max="513" width="48.85546875" style="102" customWidth="1"/>
    <col min="514" max="514" width="10.85546875" style="102" customWidth="1"/>
    <col min="515" max="515" width="10.140625" style="102" customWidth="1"/>
    <col min="516" max="516" width="10" style="102" customWidth="1"/>
    <col min="517" max="517" width="8.28515625" style="102" customWidth="1"/>
    <col min="518" max="518" width="7.140625" style="102" customWidth="1"/>
    <col min="519" max="768" width="9.140625" style="102"/>
    <col min="769" max="769" width="48.85546875" style="102" customWidth="1"/>
    <col min="770" max="770" width="10.85546875" style="102" customWidth="1"/>
    <col min="771" max="771" width="10.140625" style="102" customWidth="1"/>
    <col min="772" max="772" width="10" style="102" customWidth="1"/>
    <col min="773" max="773" width="8.28515625" style="102" customWidth="1"/>
    <col min="774" max="774" width="7.140625" style="102" customWidth="1"/>
    <col min="775" max="1024" width="9.140625" style="102"/>
    <col min="1025" max="1025" width="48.85546875" style="102" customWidth="1"/>
    <col min="1026" max="1026" width="10.85546875" style="102" customWidth="1"/>
    <col min="1027" max="1027" width="10.140625" style="102" customWidth="1"/>
    <col min="1028" max="1028" width="10" style="102" customWidth="1"/>
    <col min="1029" max="1029" width="8.28515625" style="102" customWidth="1"/>
    <col min="1030" max="1030" width="7.140625" style="102" customWidth="1"/>
    <col min="1031" max="1280" width="9.140625" style="102"/>
    <col min="1281" max="1281" width="48.85546875" style="102" customWidth="1"/>
    <col min="1282" max="1282" width="10.85546875" style="102" customWidth="1"/>
    <col min="1283" max="1283" width="10.140625" style="102" customWidth="1"/>
    <col min="1284" max="1284" width="10" style="102" customWidth="1"/>
    <col min="1285" max="1285" width="8.28515625" style="102" customWidth="1"/>
    <col min="1286" max="1286" width="7.140625" style="102" customWidth="1"/>
    <col min="1287" max="1536" width="9.140625" style="102"/>
    <col min="1537" max="1537" width="48.85546875" style="102" customWidth="1"/>
    <col min="1538" max="1538" width="10.85546875" style="102" customWidth="1"/>
    <col min="1539" max="1539" width="10.140625" style="102" customWidth="1"/>
    <col min="1540" max="1540" width="10" style="102" customWidth="1"/>
    <col min="1541" max="1541" width="8.28515625" style="102" customWidth="1"/>
    <col min="1542" max="1542" width="7.140625" style="102" customWidth="1"/>
    <col min="1543" max="1792" width="9.140625" style="102"/>
    <col min="1793" max="1793" width="48.85546875" style="102" customWidth="1"/>
    <col min="1794" max="1794" width="10.85546875" style="102" customWidth="1"/>
    <col min="1795" max="1795" width="10.140625" style="102" customWidth="1"/>
    <col min="1796" max="1796" width="10" style="102" customWidth="1"/>
    <col min="1797" max="1797" width="8.28515625" style="102" customWidth="1"/>
    <col min="1798" max="1798" width="7.140625" style="102" customWidth="1"/>
    <col min="1799" max="2048" width="9.140625" style="102"/>
    <col min="2049" max="2049" width="48.85546875" style="102" customWidth="1"/>
    <col min="2050" max="2050" width="10.85546875" style="102" customWidth="1"/>
    <col min="2051" max="2051" width="10.140625" style="102" customWidth="1"/>
    <col min="2052" max="2052" width="10" style="102" customWidth="1"/>
    <col min="2053" max="2053" width="8.28515625" style="102" customWidth="1"/>
    <col min="2054" max="2054" width="7.140625" style="102" customWidth="1"/>
    <col min="2055" max="2304" width="9.140625" style="102"/>
    <col min="2305" max="2305" width="48.85546875" style="102" customWidth="1"/>
    <col min="2306" max="2306" width="10.85546875" style="102" customWidth="1"/>
    <col min="2307" max="2307" width="10.140625" style="102" customWidth="1"/>
    <col min="2308" max="2308" width="10" style="102" customWidth="1"/>
    <col min="2309" max="2309" width="8.28515625" style="102" customWidth="1"/>
    <col min="2310" max="2310" width="7.140625" style="102" customWidth="1"/>
    <col min="2311" max="2560" width="9.140625" style="102"/>
    <col min="2561" max="2561" width="48.85546875" style="102" customWidth="1"/>
    <col min="2562" max="2562" width="10.85546875" style="102" customWidth="1"/>
    <col min="2563" max="2563" width="10.140625" style="102" customWidth="1"/>
    <col min="2564" max="2564" width="10" style="102" customWidth="1"/>
    <col min="2565" max="2565" width="8.28515625" style="102" customWidth="1"/>
    <col min="2566" max="2566" width="7.140625" style="102" customWidth="1"/>
    <col min="2567" max="2816" width="9.140625" style="102"/>
    <col min="2817" max="2817" width="48.85546875" style="102" customWidth="1"/>
    <col min="2818" max="2818" width="10.85546875" style="102" customWidth="1"/>
    <col min="2819" max="2819" width="10.140625" style="102" customWidth="1"/>
    <col min="2820" max="2820" width="10" style="102" customWidth="1"/>
    <col min="2821" max="2821" width="8.28515625" style="102" customWidth="1"/>
    <col min="2822" max="2822" width="7.140625" style="102" customWidth="1"/>
    <col min="2823" max="3072" width="9.140625" style="102"/>
    <col min="3073" max="3073" width="48.85546875" style="102" customWidth="1"/>
    <col min="3074" max="3074" width="10.85546875" style="102" customWidth="1"/>
    <col min="3075" max="3075" width="10.140625" style="102" customWidth="1"/>
    <col min="3076" max="3076" width="10" style="102" customWidth="1"/>
    <col min="3077" max="3077" width="8.28515625" style="102" customWidth="1"/>
    <col min="3078" max="3078" width="7.140625" style="102" customWidth="1"/>
    <col min="3079" max="3328" width="9.140625" style="102"/>
    <col min="3329" max="3329" width="48.85546875" style="102" customWidth="1"/>
    <col min="3330" max="3330" width="10.85546875" style="102" customWidth="1"/>
    <col min="3331" max="3331" width="10.140625" style="102" customWidth="1"/>
    <col min="3332" max="3332" width="10" style="102" customWidth="1"/>
    <col min="3333" max="3333" width="8.28515625" style="102" customWidth="1"/>
    <col min="3334" max="3334" width="7.140625" style="102" customWidth="1"/>
    <col min="3335" max="3584" width="9.140625" style="102"/>
    <col min="3585" max="3585" width="48.85546875" style="102" customWidth="1"/>
    <col min="3586" max="3586" width="10.85546875" style="102" customWidth="1"/>
    <col min="3587" max="3587" width="10.140625" style="102" customWidth="1"/>
    <col min="3588" max="3588" width="10" style="102" customWidth="1"/>
    <col min="3589" max="3589" width="8.28515625" style="102" customWidth="1"/>
    <col min="3590" max="3590" width="7.140625" style="102" customWidth="1"/>
    <col min="3591" max="3840" width="9.140625" style="102"/>
    <col min="3841" max="3841" width="48.85546875" style="102" customWidth="1"/>
    <col min="3842" max="3842" width="10.85546875" style="102" customWidth="1"/>
    <col min="3843" max="3843" width="10.140625" style="102" customWidth="1"/>
    <col min="3844" max="3844" width="10" style="102" customWidth="1"/>
    <col min="3845" max="3845" width="8.28515625" style="102" customWidth="1"/>
    <col min="3846" max="3846" width="7.140625" style="102" customWidth="1"/>
    <col min="3847" max="4096" width="9.140625" style="102"/>
    <col min="4097" max="4097" width="48.85546875" style="102" customWidth="1"/>
    <col min="4098" max="4098" width="10.85546875" style="102" customWidth="1"/>
    <col min="4099" max="4099" width="10.140625" style="102" customWidth="1"/>
    <col min="4100" max="4100" width="10" style="102" customWidth="1"/>
    <col min="4101" max="4101" width="8.28515625" style="102" customWidth="1"/>
    <col min="4102" max="4102" width="7.140625" style="102" customWidth="1"/>
    <col min="4103" max="4352" width="9.140625" style="102"/>
    <col min="4353" max="4353" width="48.85546875" style="102" customWidth="1"/>
    <col min="4354" max="4354" width="10.85546875" style="102" customWidth="1"/>
    <col min="4355" max="4355" width="10.140625" style="102" customWidth="1"/>
    <col min="4356" max="4356" width="10" style="102" customWidth="1"/>
    <col min="4357" max="4357" width="8.28515625" style="102" customWidth="1"/>
    <col min="4358" max="4358" width="7.140625" style="102" customWidth="1"/>
    <col min="4359" max="4608" width="9.140625" style="102"/>
    <col min="4609" max="4609" width="48.85546875" style="102" customWidth="1"/>
    <col min="4610" max="4610" width="10.85546875" style="102" customWidth="1"/>
    <col min="4611" max="4611" width="10.140625" style="102" customWidth="1"/>
    <col min="4612" max="4612" width="10" style="102" customWidth="1"/>
    <col min="4613" max="4613" width="8.28515625" style="102" customWidth="1"/>
    <col min="4614" max="4614" width="7.140625" style="102" customWidth="1"/>
    <col min="4615" max="4864" width="9.140625" style="102"/>
    <col min="4865" max="4865" width="48.85546875" style="102" customWidth="1"/>
    <col min="4866" max="4866" width="10.85546875" style="102" customWidth="1"/>
    <col min="4867" max="4867" width="10.140625" style="102" customWidth="1"/>
    <col min="4868" max="4868" width="10" style="102" customWidth="1"/>
    <col min="4869" max="4869" width="8.28515625" style="102" customWidth="1"/>
    <col min="4870" max="4870" width="7.140625" style="102" customWidth="1"/>
    <col min="4871" max="5120" width="9.140625" style="102"/>
    <col min="5121" max="5121" width="48.85546875" style="102" customWidth="1"/>
    <col min="5122" max="5122" width="10.85546875" style="102" customWidth="1"/>
    <col min="5123" max="5123" width="10.140625" style="102" customWidth="1"/>
    <col min="5124" max="5124" width="10" style="102" customWidth="1"/>
    <col min="5125" max="5125" width="8.28515625" style="102" customWidth="1"/>
    <col min="5126" max="5126" width="7.140625" style="102" customWidth="1"/>
    <col min="5127" max="5376" width="9.140625" style="102"/>
    <col min="5377" max="5377" width="48.85546875" style="102" customWidth="1"/>
    <col min="5378" max="5378" width="10.85546875" style="102" customWidth="1"/>
    <col min="5379" max="5379" width="10.140625" style="102" customWidth="1"/>
    <col min="5380" max="5380" width="10" style="102" customWidth="1"/>
    <col min="5381" max="5381" width="8.28515625" style="102" customWidth="1"/>
    <col min="5382" max="5382" width="7.140625" style="102" customWidth="1"/>
    <col min="5383" max="5632" width="9.140625" style="102"/>
    <col min="5633" max="5633" width="48.85546875" style="102" customWidth="1"/>
    <col min="5634" max="5634" width="10.85546875" style="102" customWidth="1"/>
    <col min="5635" max="5635" width="10.140625" style="102" customWidth="1"/>
    <col min="5636" max="5636" width="10" style="102" customWidth="1"/>
    <col min="5637" max="5637" width="8.28515625" style="102" customWidth="1"/>
    <col min="5638" max="5638" width="7.140625" style="102" customWidth="1"/>
    <col min="5639" max="5888" width="9.140625" style="102"/>
    <col min="5889" max="5889" width="48.85546875" style="102" customWidth="1"/>
    <col min="5890" max="5890" width="10.85546875" style="102" customWidth="1"/>
    <col min="5891" max="5891" width="10.140625" style="102" customWidth="1"/>
    <col min="5892" max="5892" width="10" style="102" customWidth="1"/>
    <col min="5893" max="5893" width="8.28515625" style="102" customWidth="1"/>
    <col min="5894" max="5894" width="7.140625" style="102" customWidth="1"/>
    <col min="5895" max="6144" width="9.140625" style="102"/>
    <col min="6145" max="6145" width="48.85546875" style="102" customWidth="1"/>
    <col min="6146" max="6146" width="10.85546875" style="102" customWidth="1"/>
    <col min="6147" max="6147" width="10.140625" style="102" customWidth="1"/>
    <col min="6148" max="6148" width="10" style="102" customWidth="1"/>
    <col min="6149" max="6149" width="8.28515625" style="102" customWidth="1"/>
    <col min="6150" max="6150" width="7.140625" style="102" customWidth="1"/>
    <col min="6151" max="6400" width="9.140625" style="102"/>
    <col min="6401" max="6401" width="48.85546875" style="102" customWidth="1"/>
    <col min="6402" max="6402" width="10.85546875" style="102" customWidth="1"/>
    <col min="6403" max="6403" width="10.140625" style="102" customWidth="1"/>
    <col min="6404" max="6404" width="10" style="102" customWidth="1"/>
    <col min="6405" max="6405" width="8.28515625" style="102" customWidth="1"/>
    <col min="6406" max="6406" width="7.140625" style="102" customWidth="1"/>
    <col min="6407" max="6656" width="9.140625" style="102"/>
    <col min="6657" max="6657" width="48.85546875" style="102" customWidth="1"/>
    <col min="6658" max="6658" width="10.85546875" style="102" customWidth="1"/>
    <col min="6659" max="6659" width="10.140625" style="102" customWidth="1"/>
    <col min="6660" max="6660" width="10" style="102" customWidth="1"/>
    <col min="6661" max="6661" width="8.28515625" style="102" customWidth="1"/>
    <col min="6662" max="6662" width="7.140625" style="102" customWidth="1"/>
    <col min="6663" max="6912" width="9.140625" style="102"/>
    <col min="6913" max="6913" width="48.85546875" style="102" customWidth="1"/>
    <col min="6914" max="6914" width="10.85546875" style="102" customWidth="1"/>
    <col min="6915" max="6915" width="10.140625" style="102" customWidth="1"/>
    <col min="6916" max="6916" width="10" style="102" customWidth="1"/>
    <col min="6917" max="6917" width="8.28515625" style="102" customWidth="1"/>
    <col min="6918" max="6918" width="7.140625" style="102" customWidth="1"/>
    <col min="6919" max="7168" width="9.140625" style="102"/>
    <col min="7169" max="7169" width="48.85546875" style="102" customWidth="1"/>
    <col min="7170" max="7170" width="10.85546875" style="102" customWidth="1"/>
    <col min="7171" max="7171" width="10.140625" style="102" customWidth="1"/>
    <col min="7172" max="7172" width="10" style="102" customWidth="1"/>
    <col min="7173" max="7173" width="8.28515625" style="102" customWidth="1"/>
    <col min="7174" max="7174" width="7.140625" style="102" customWidth="1"/>
    <col min="7175" max="7424" width="9.140625" style="102"/>
    <col min="7425" max="7425" width="48.85546875" style="102" customWidth="1"/>
    <col min="7426" max="7426" width="10.85546875" style="102" customWidth="1"/>
    <col min="7427" max="7427" width="10.140625" style="102" customWidth="1"/>
    <col min="7428" max="7428" width="10" style="102" customWidth="1"/>
    <col min="7429" max="7429" width="8.28515625" style="102" customWidth="1"/>
    <col min="7430" max="7430" width="7.140625" style="102" customWidth="1"/>
    <col min="7431" max="7680" width="9.140625" style="102"/>
    <col min="7681" max="7681" width="48.85546875" style="102" customWidth="1"/>
    <col min="7682" max="7682" width="10.85546875" style="102" customWidth="1"/>
    <col min="7683" max="7683" width="10.140625" style="102" customWidth="1"/>
    <col min="7684" max="7684" width="10" style="102" customWidth="1"/>
    <col min="7685" max="7685" width="8.28515625" style="102" customWidth="1"/>
    <col min="7686" max="7686" width="7.140625" style="102" customWidth="1"/>
    <col min="7687" max="7936" width="9.140625" style="102"/>
    <col min="7937" max="7937" width="48.85546875" style="102" customWidth="1"/>
    <col min="7938" max="7938" width="10.85546875" style="102" customWidth="1"/>
    <col min="7939" max="7939" width="10.140625" style="102" customWidth="1"/>
    <col min="7940" max="7940" width="10" style="102" customWidth="1"/>
    <col min="7941" max="7941" width="8.28515625" style="102" customWidth="1"/>
    <col min="7942" max="7942" width="7.140625" style="102" customWidth="1"/>
    <col min="7943" max="8192" width="9.140625" style="102"/>
    <col min="8193" max="8193" width="48.85546875" style="102" customWidth="1"/>
    <col min="8194" max="8194" width="10.85546875" style="102" customWidth="1"/>
    <col min="8195" max="8195" width="10.140625" style="102" customWidth="1"/>
    <col min="8196" max="8196" width="10" style="102" customWidth="1"/>
    <col min="8197" max="8197" width="8.28515625" style="102" customWidth="1"/>
    <col min="8198" max="8198" width="7.140625" style="102" customWidth="1"/>
    <col min="8199" max="8448" width="9.140625" style="102"/>
    <col min="8449" max="8449" width="48.85546875" style="102" customWidth="1"/>
    <col min="8450" max="8450" width="10.85546875" style="102" customWidth="1"/>
    <col min="8451" max="8451" width="10.140625" style="102" customWidth="1"/>
    <col min="8452" max="8452" width="10" style="102" customWidth="1"/>
    <col min="8453" max="8453" width="8.28515625" style="102" customWidth="1"/>
    <col min="8454" max="8454" width="7.140625" style="102" customWidth="1"/>
    <col min="8455" max="8704" width="9.140625" style="102"/>
    <col min="8705" max="8705" width="48.85546875" style="102" customWidth="1"/>
    <col min="8706" max="8706" width="10.85546875" style="102" customWidth="1"/>
    <col min="8707" max="8707" width="10.140625" style="102" customWidth="1"/>
    <col min="8708" max="8708" width="10" style="102" customWidth="1"/>
    <col min="8709" max="8709" width="8.28515625" style="102" customWidth="1"/>
    <col min="8710" max="8710" width="7.140625" style="102" customWidth="1"/>
    <col min="8711" max="8960" width="9.140625" style="102"/>
    <col min="8961" max="8961" width="48.85546875" style="102" customWidth="1"/>
    <col min="8962" max="8962" width="10.85546875" style="102" customWidth="1"/>
    <col min="8963" max="8963" width="10.140625" style="102" customWidth="1"/>
    <col min="8964" max="8964" width="10" style="102" customWidth="1"/>
    <col min="8965" max="8965" width="8.28515625" style="102" customWidth="1"/>
    <col min="8966" max="8966" width="7.140625" style="102" customWidth="1"/>
    <col min="8967" max="9216" width="9.140625" style="102"/>
    <col min="9217" max="9217" width="48.85546875" style="102" customWidth="1"/>
    <col min="9218" max="9218" width="10.85546875" style="102" customWidth="1"/>
    <col min="9219" max="9219" width="10.140625" style="102" customWidth="1"/>
    <col min="9220" max="9220" width="10" style="102" customWidth="1"/>
    <col min="9221" max="9221" width="8.28515625" style="102" customWidth="1"/>
    <col min="9222" max="9222" width="7.140625" style="102" customWidth="1"/>
    <col min="9223" max="9472" width="9.140625" style="102"/>
    <col min="9473" max="9473" width="48.85546875" style="102" customWidth="1"/>
    <col min="9474" max="9474" width="10.85546875" style="102" customWidth="1"/>
    <col min="9475" max="9475" width="10.140625" style="102" customWidth="1"/>
    <col min="9476" max="9476" width="10" style="102" customWidth="1"/>
    <col min="9477" max="9477" width="8.28515625" style="102" customWidth="1"/>
    <col min="9478" max="9478" width="7.140625" style="102" customWidth="1"/>
    <col min="9479" max="9728" width="9.140625" style="102"/>
    <col min="9729" max="9729" width="48.85546875" style="102" customWidth="1"/>
    <col min="9730" max="9730" width="10.85546875" style="102" customWidth="1"/>
    <col min="9731" max="9731" width="10.140625" style="102" customWidth="1"/>
    <col min="9732" max="9732" width="10" style="102" customWidth="1"/>
    <col min="9733" max="9733" width="8.28515625" style="102" customWidth="1"/>
    <col min="9734" max="9734" width="7.140625" style="102" customWidth="1"/>
    <col min="9735" max="9984" width="9.140625" style="102"/>
    <col min="9985" max="9985" width="48.85546875" style="102" customWidth="1"/>
    <col min="9986" max="9986" width="10.85546875" style="102" customWidth="1"/>
    <col min="9987" max="9987" width="10.140625" style="102" customWidth="1"/>
    <col min="9988" max="9988" width="10" style="102" customWidth="1"/>
    <col min="9989" max="9989" width="8.28515625" style="102" customWidth="1"/>
    <col min="9990" max="9990" width="7.140625" style="102" customWidth="1"/>
    <col min="9991" max="10240" width="9.140625" style="102"/>
    <col min="10241" max="10241" width="48.85546875" style="102" customWidth="1"/>
    <col min="10242" max="10242" width="10.85546875" style="102" customWidth="1"/>
    <col min="10243" max="10243" width="10.140625" style="102" customWidth="1"/>
    <col min="10244" max="10244" width="10" style="102" customWidth="1"/>
    <col min="10245" max="10245" width="8.28515625" style="102" customWidth="1"/>
    <col min="10246" max="10246" width="7.140625" style="102" customWidth="1"/>
    <col min="10247" max="10496" width="9.140625" style="102"/>
    <col min="10497" max="10497" width="48.85546875" style="102" customWidth="1"/>
    <col min="10498" max="10498" width="10.85546875" style="102" customWidth="1"/>
    <col min="10499" max="10499" width="10.140625" style="102" customWidth="1"/>
    <col min="10500" max="10500" width="10" style="102" customWidth="1"/>
    <col min="10501" max="10501" width="8.28515625" style="102" customWidth="1"/>
    <col min="10502" max="10502" width="7.140625" style="102" customWidth="1"/>
    <col min="10503" max="10752" width="9.140625" style="102"/>
    <col min="10753" max="10753" width="48.85546875" style="102" customWidth="1"/>
    <col min="10754" max="10754" width="10.85546875" style="102" customWidth="1"/>
    <col min="10755" max="10755" width="10.140625" style="102" customWidth="1"/>
    <col min="10756" max="10756" width="10" style="102" customWidth="1"/>
    <col min="10757" max="10757" width="8.28515625" style="102" customWidth="1"/>
    <col min="10758" max="10758" width="7.140625" style="102" customWidth="1"/>
    <col min="10759" max="11008" width="9.140625" style="102"/>
    <col min="11009" max="11009" width="48.85546875" style="102" customWidth="1"/>
    <col min="11010" max="11010" width="10.85546875" style="102" customWidth="1"/>
    <col min="11011" max="11011" width="10.140625" style="102" customWidth="1"/>
    <col min="11012" max="11012" width="10" style="102" customWidth="1"/>
    <col min="11013" max="11013" width="8.28515625" style="102" customWidth="1"/>
    <col min="11014" max="11014" width="7.140625" style="102" customWidth="1"/>
    <col min="11015" max="11264" width="9.140625" style="102"/>
    <col min="11265" max="11265" width="48.85546875" style="102" customWidth="1"/>
    <col min="11266" max="11266" width="10.85546875" style="102" customWidth="1"/>
    <col min="11267" max="11267" width="10.140625" style="102" customWidth="1"/>
    <col min="11268" max="11268" width="10" style="102" customWidth="1"/>
    <col min="11269" max="11269" width="8.28515625" style="102" customWidth="1"/>
    <col min="11270" max="11270" width="7.140625" style="102" customWidth="1"/>
    <col min="11271" max="11520" width="9.140625" style="102"/>
    <col min="11521" max="11521" width="48.85546875" style="102" customWidth="1"/>
    <col min="11522" max="11522" width="10.85546875" style="102" customWidth="1"/>
    <col min="11523" max="11523" width="10.140625" style="102" customWidth="1"/>
    <col min="11524" max="11524" width="10" style="102" customWidth="1"/>
    <col min="11525" max="11525" width="8.28515625" style="102" customWidth="1"/>
    <col min="11526" max="11526" width="7.140625" style="102" customWidth="1"/>
    <col min="11527" max="11776" width="9.140625" style="102"/>
    <col min="11777" max="11777" width="48.85546875" style="102" customWidth="1"/>
    <col min="11778" max="11778" width="10.85546875" style="102" customWidth="1"/>
    <col min="11779" max="11779" width="10.140625" style="102" customWidth="1"/>
    <col min="11780" max="11780" width="10" style="102" customWidth="1"/>
    <col min="11781" max="11781" width="8.28515625" style="102" customWidth="1"/>
    <col min="11782" max="11782" width="7.140625" style="102" customWidth="1"/>
    <col min="11783" max="12032" width="9.140625" style="102"/>
    <col min="12033" max="12033" width="48.85546875" style="102" customWidth="1"/>
    <col min="12034" max="12034" width="10.85546875" style="102" customWidth="1"/>
    <col min="12035" max="12035" width="10.140625" style="102" customWidth="1"/>
    <col min="12036" max="12036" width="10" style="102" customWidth="1"/>
    <col min="12037" max="12037" width="8.28515625" style="102" customWidth="1"/>
    <col min="12038" max="12038" width="7.140625" style="102" customWidth="1"/>
    <col min="12039" max="12288" width="9.140625" style="102"/>
    <col min="12289" max="12289" width="48.85546875" style="102" customWidth="1"/>
    <col min="12290" max="12290" width="10.85546875" style="102" customWidth="1"/>
    <col min="12291" max="12291" width="10.140625" style="102" customWidth="1"/>
    <col min="12292" max="12292" width="10" style="102" customWidth="1"/>
    <col min="12293" max="12293" width="8.28515625" style="102" customWidth="1"/>
    <col min="12294" max="12294" width="7.140625" style="102" customWidth="1"/>
    <col min="12295" max="12544" width="9.140625" style="102"/>
    <col min="12545" max="12545" width="48.85546875" style="102" customWidth="1"/>
    <col min="12546" max="12546" width="10.85546875" style="102" customWidth="1"/>
    <col min="12547" max="12547" width="10.140625" style="102" customWidth="1"/>
    <col min="12548" max="12548" width="10" style="102" customWidth="1"/>
    <col min="12549" max="12549" width="8.28515625" style="102" customWidth="1"/>
    <col min="12550" max="12550" width="7.140625" style="102" customWidth="1"/>
    <col min="12551" max="12800" width="9.140625" style="102"/>
    <col min="12801" max="12801" width="48.85546875" style="102" customWidth="1"/>
    <col min="12802" max="12802" width="10.85546875" style="102" customWidth="1"/>
    <col min="12803" max="12803" width="10.140625" style="102" customWidth="1"/>
    <col min="12804" max="12804" width="10" style="102" customWidth="1"/>
    <col min="12805" max="12805" width="8.28515625" style="102" customWidth="1"/>
    <col min="12806" max="12806" width="7.140625" style="102" customWidth="1"/>
    <col min="12807" max="13056" width="9.140625" style="102"/>
    <col min="13057" max="13057" width="48.85546875" style="102" customWidth="1"/>
    <col min="13058" max="13058" width="10.85546875" style="102" customWidth="1"/>
    <col min="13059" max="13059" width="10.140625" style="102" customWidth="1"/>
    <col min="13060" max="13060" width="10" style="102" customWidth="1"/>
    <col min="13061" max="13061" width="8.28515625" style="102" customWidth="1"/>
    <col min="13062" max="13062" width="7.140625" style="102" customWidth="1"/>
    <col min="13063" max="13312" width="9.140625" style="102"/>
    <col min="13313" max="13313" width="48.85546875" style="102" customWidth="1"/>
    <col min="13314" max="13314" width="10.85546875" style="102" customWidth="1"/>
    <col min="13315" max="13315" width="10.140625" style="102" customWidth="1"/>
    <col min="13316" max="13316" width="10" style="102" customWidth="1"/>
    <col min="13317" max="13317" width="8.28515625" style="102" customWidth="1"/>
    <col min="13318" max="13318" width="7.140625" style="102" customWidth="1"/>
    <col min="13319" max="13568" width="9.140625" style="102"/>
    <col min="13569" max="13569" width="48.85546875" style="102" customWidth="1"/>
    <col min="13570" max="13570" width="10.85546875" style="102" customWidth="1"/>
    <col min="13571" max="13571" width="10.140625" style="102" customWidth="1"/>
    <col min="13572" max="13572" width="10" style="102" customWidth="1"/>
    <col min="13573" max="13573" width="8.28515625" style="102" customWidth="1"/>
    <col min="13574" max="13574" width="7.140625" style="102" customWidth="1"/>
    <col min="13575" max="13824" width="9.140625" style="102"/>
    <col min="13825" max="13825" width="48.85546875" style="102" customWidth="1"/>
    <col min="13826" max="13826" width="10.85546875" style="102" customWidth="1"/>
    <col min="13827" max="13827" width="10.140625" style="102" customWidth="1"/>
    <col min="13828" max="13828" width="10" style="102" customWidth="1"/>
    <col min="13829" max="13829" width="8.28515625" style="102" customWidth="1"/>
    <col min="13830" max="13830" width="7.140625" style="102" customWidth="1"/>
    <col min="13831" max="14080" width="9.140625" style="102"/>
    <col min="14081" max="14081" width="48.85546875" style="102" customWidth="1"/>
    <col min="14082" max="14082" width="10.85546875" style="102" customWidth="1"/>
    <col min="14083" max="14083" width="10.140625" style="102" customWidth="1"/>
    <col min="14084" max="14084" width="10" style="102" customWidth="1"/>
    <col min="14085" max="14085" width="8.28515625" style="102" customWidth="1"/>
    <col min="14086" max="14086" width="7.140625" style="102" customWidth="1"/>
    <col min="14087" max="14336" width="9.140625" style="102"/>
    <col min="14337" max="14337" width="48.85546875" style="102" customWidth="1"/>
    <col min="14338" max="14338" width="10.85546875" style="102" customWidth="1"/>
    <col min="14339" max="14339" width="10.140625" style="102" customWidth="1"/>
    <col min="14340" max="14340" width="10" style="102" customWidth="1"/>
    <col min="14341" max="14341" width="8.28515625" style="102" customWidth="1"/>
    <col min="14342" max="14342" width="7.140625" style="102" customWidth="1"/>
    <col min="14343" max="14592" width="9.140625" style="102"/>
    <col min="14593" max="14593" width="48.85546875" style="102" customWidth="1"/>
    <col min="14594" max="14594" width="10.85546875" style="102" customWidth="1"/>
    <col min="14595" max="14595" width="10.140625" style="102" customWidth="1"/>
    <col min="14596" max="14596" width="10" style="102" customWidth="1"/>
    <col min="14597" max="14597" width="8.28515625" style="102" customWidth="1"/>
    <col min="14598" max="14598" width="7.140625" style="102" customWidth="1"/>
    <col min="14599" max="14848" width="9.140625" style="102"/>
    <col min="14849" max="14849" width="48.85546875" style="102" customWidth="1"/>
    <col min="14850" max="14850" width="10.85546875" style="102" customWidth="1"/>
    <col min="14851" max="14851" width="10.140625" style="102" customWidth="1"/>
    <col min="14852" max="14852" width="10" style="102" customWidth="1"/>
    <col min="14853" max="14853" width="8.28515625" style="102" customWidth="1"/>
    <col min="14854" max="14854" width="7.140625" style="102" customWidth="1"/>
    <col min="14855" max="15104" width="9.140625" style="102"/>
    <col min="15105" max="15105" width="48.85546875" style="102" customWidth="1"/>
    <col min="15106" max="15106" width="10.85546875" style="102" customWidth="1"/>
    <col min="15107" max="15107" width="10.140625" style="102" customWidth="1"/>
    <col min="15108" max="15108" width="10" style="102" customWidth="1"/>
    <col min="15109" max="15109" width="8.28515625" style="102" customWidth="1"/>
    <col min="15110" max="15110" width="7.140625" style="102" customWidth="1"/>
    <col min="15111" max="15360" width="9.140625" style="102"/>
    <col min="15361" max="15361" width="48.85546875" style="102" customWidth="1"/>
    <col min="15362" max="15362" width="10.85546875" style="102" customWidth="1"/>
    <col min="15363" max="15363" width="10.140625" style="102" customWidth="1"/>
    <col min="15364" max="15364" width="10" style="102" customWidth="1"/>
    <col min="15365" max="15365" width="8.28515625" style="102" customWidth="1"/>
    <col min="15366" max="15366" width="7.140625" style="102" customWidth="1"/>
    <col min="15367" max="15616" width="9.140625" style="102"/>
    <col min="15617" max="15617" width="48.85546875" style="102" customWidth="1"/>
    <col min="15618" max="15618" width="10.85546875" style="102" customWidth="1"/>
    <col min="15619" max="15619" width="10.140625" style="102" customWidth="1"/>
    <col min="15620" max="15620" width="10" style="102" customWidth="1"/>
    <col min="15621" max="15621" width="8.28515625" style="102" customWidth="1"/>
    <col min="15622" max="15622" width="7.140625" style="102" customWidth="1"/>
    <col min="15623" max="15872" width="9.140625" style="102"/>
    <col min="15873" max="15873" width="48.85546875" style="102" customWidth="1"/>
    <col min="15874" max="15874" width="10.85546875" style="102" customWidth="1"/>
    <col min="15875" max="15875" width="10.140625" style="102" customWidth="1"/>
    <col min="15876" max="15876" width="10" style="102" customWidth="1"/>
    <col min="15877" max="15877" width="8.28515625" style="102" customWidth="1"/>
    <col min="15878" max="15878" width="7.140625" style="102" customWidth="1"/>
    <col min="15879" max="16128" width="9.140625" style="102"/>
    <col min="16129" max="16129" width="48.85546875" style="102" customWidth="1"/>
    <col min="16130" max="16130" width="10.85546875" style="102" customWidth="1"/>
    <col min="16131" max="16131" width="10.140625" style="102" customWidth="1"/>
    <col min="16132" max="16132" width="10" style="102" customWidth="1"/>
    <col min="16133" max="16133" width="8.28515625" style="102" customWidth="1"/>
    <col min="16134" max="16134" width="7.140625" style="102" customWidth="1"/>
    <col min="16135" max="16384" width="9.140625" style="102"/>
  </cols>
  <sheetData>
    <row r="1" spans="1:6">
      <c r="A1" s="711" t="s">
        <v>146</v>
      </c>
      <c r="B1" s="711"/>
      <c r="C1" s="711"/>
      <c r="D1" s="711"/>
      <c r="E1" s="711"/>
      <c r="F1" s="711"/>
    </row>
    <row r="2" spans="1:6">
      <c r="A2" s="712" t="s">
        <v>147</v>
      </c>
      <c r="B2" s="712"/>
      <c r="C2" s="712"/>
      <c r="D2" s="712"/>
      <c r="E2" s="712"/>
      <c r="F2" s="712"/>
    </row>
    <row r="3" spans="1:6">
      <c r="A3" s="710" t="s">
        <v>97</v>
      </c>
      <c r="B3" s="714" t="s">
        <v>148</v>
      </c>
      <c r="C3" s="710" t="s">
        <v>149</v>
      </c>
      <c r="D3" s="710"/>
      <c r="E3" s="710"/>
      <c r="F3" s="716" t="s">
        <v>150</v>
      </c>
    </row>
    <row r="4" spans="1:6">
      <c r="A4" s="713"/>
      <c r="B4" s="715"/>
      <c r="C4" s="103" t="s">
        <v>151</v>
      </c>
      <c r="D4" s="103" t="s">
        <v>152</v>
      </c>
      <c r="E4" s="103" t="s">
        <v>105</v>
      </c>
      <c r="F4" s="717"/>
    </row>
    <row r="5" spans="1:6" s="106" customFormat="1" ht="11.25">
      <c r="A5" s="104" t="s">
        <v>153</v>
      </c>
      <c r="B5" s="105">
        <v>32453426.300000001</v>
      </c>
      <c r="C5" s="105">
        <f>SUM(C6:C20)</f>
        <v>47222348.800000004</v>
      </c>
      <c r="D5" s="105">
        <f>SUM(D6:D20)</f>
        <v>39608045.299999997</v>
      </c>
      <c r="E5" s="105">
        <f>D5/C5*100</f>
        <v>83.875635809119245</v>
      </c>
      <c r="F5" s="105">
        <f>D5/B5*100</f>
        <v>122.0458047599122</v>
      </c>
    </row>
    <row r="6" spans="1:6" s="106" customFormat="1" ht="12.75">
      <c r="A6" s="107" t="s">
        <v>154</v>
      </c>
      <c r="B6" s="73">
        <v>15199297.5</v>
      </c>
      <c r="C6" s="73">
        <v>16809963.600000001</v>
      </c>
      <c r="D6" s="73">
        <v>16751483.800000001</v>
      </c>
      <c r="E6" s="73">
        <f>D6/C6*100</f>
        <v>99.652112274651202</v>
      </c>
      <c r="F6" s="73">
        <f t="shared" ref="F6:F22" si="0">D6/B6*100</f>
        <v>110.21222395311364</v>
      </c>
    </row>
    <row r="7" spans="1:6" s="106" customFormat="1" ht="11.25">
      <c r="A7" s="108" t="s">
        <v>155</v>
      </c>
      <c r="B7" s="73">
        <v>1650910.7</v>
      </c>
      <c r="C7" s="73">
        <v>1846011.1</v>
      </c>
      <c r="D7" s="73">
        <v>1828290.1</v>
      </c>
      <c r="E7" s="73">
        <f>D6/C6*100</f>
        <v>99.652112274651202</v>
      </c>
      <c r="F7" s="73">
        <f t="shared" si="0"/>
        <v>110.74433644412143</v>
      </c>
    </row>
    <row r="8" spans="1:6" s="106" customFormat="1" ht="12.75">
      <c r="A8" s="107" t="s">
        <v>156</v>
      </c>
      <c r="B8" s="73">
        <v>0</v>
      </c>
      <c r="C8" s="109">
        <v>2164918.2999999998</v>
      </c>
      <c r="D8" s="109">
        <v>2114224.2000000002</v>
      </c>
      <c r="E8" s="73">
        <f>D7/C7*100</f>
        <v>99.040038274959457</v>
      </c>
      <c r="F8" s="73">
        <v>0</v>
      </c>
    </row>
    <row r="9" spans="1:6" s="106" customFormat="1" ht="12.75">
      <c r="A9" s="107" t="s">
        <v>157</v>
      </c>
      <c r="B9" s="73">
        <v>0</v>
      </c>
      <c r="C9" s="73">
        <v>879701.7</v>
      </c>
      <c r="D9" s="73">
        <v>865848.3</v>
      </c>
      <c r="E9" s="73">
        <f t="shared" ref="E9:E20" si="1">D9/C9*100</f>
        <v>98.425216184076959</v>
      </c>
      <c r="F9" s="73">
        <v>0</v>
      </c>
    </row>
    <row r="10" spans="1:6" s="106" customFormat="1" ht="12.75">
      <c r="A10" s="107" t="s">
        <v>158</v>
      </c>
      <c r="B10" s="73">
        <v>0</v>
      </c>
      <c r="C10" s="73">
        <v>1428445.6</v>
      </c>
      <c r="D10" s="73">
        <v>1427624.9</v>
      </c>
      <c r="E10" s="73">
        <f t="shared" si="1"/>
        <v>99.942545939446333</v>
      </c>
      <c r="F10" s="73">
        <v>0</v>
      </c>
    </row>
    <row r="11" spans="1:6" s="106" customFormat="1" ht="12.75">
      <c r="A11" s="107" t="s">
        <v>159</v>
      </c>
      <c r="B11" s="73">
        <v>0</v>
      </c>
      <c r="C11" s="73">
        <v>724271.8</v>
      </c>
      <c r="D11" s="73">
        <v>721533.97</v>
      </c>
      <c r="E11" s="73">
        <f t="shared" si="1"/>
        <v>99.621988595993926</v>
      </c>
      <c r="F11" s="73">
        <v>0</v>
      </c>
    </row>
    <row r="12" spans="1:6" s="106" customFormat="1" ht="12.75">
      <c r="A12" s="107" t="s">
        <v>160</v>
      </c>
      <c r="B12" s="73">
        <v>0</v>
      </c>
      <c r="C12" s="73">
        <v>196219.2</v>
      </c>
      <c r="D12" s="73">
        <v>193264.08</v>
      </c>
      <c r="E12" s="73">
        <f t="shared" si="1"/>
        <v>98.493970009051097</v>
      </c>
      <c r="F12" s="73">
        <v>0</v>
      </c>
    </row>
    <row r="13" spans="1:6" s="106" customFormat="1" ht="12.75">
      <c r="A13" s="107" t="s">
        <v>161</v>
      </c>
      <c r="B13" s="110">
        <v>0</v>
      </c>
      <c r="C13" s="110">
        <v>606198.4</v>
      </c>
      <c r="D13" s="110">
        <v>575027.6</v>
      </c>
      <c r="E13" s="73">
        <f t="shared" si="1"/>
        <v>94.857987088055651</v>
      </c>
      <c r="F13" s="73">
        <v>0</v>
      </c>
    </row>
    <row r="14" spans="1:6" s="106" customFormat="1" ht="12.75">
      <c r="A14" s="107" t="s">
        <v>162</v>
      </c>
      <c r="B14" s="110">
        <v>6015796.5</v>
      </c>
      <c r="C14" s="110">
        <v>730541.6</v>
      </c>
      <c r="D14" s="110">
        <v>697090.8</v>
      </c>
      <c r="E14" s="73">
        <f t="shared" si="1"/>
        <v>95.421095800704578</v>
      </c>
      <c r="F14" s="73">
        <f t="shared" si="0"/>
        <v>11.587672555080612</v>
      </c>
    </row>
    <row r="15" spans="1:6">
      <c r="A15" s="107" t="s">
        <v>163</v>
      </c>
      <c r="B15" s="111">
        <v>4234478.5999999996</v>
      </c>
      <c r="C15" s="112">
        <v>37500</v>
      </c>
      <c r="D15" s="112">
        <v>37500</v>
      </c>
      <c r="E15" s="73">
        <f t="shared" si="1"/>
        <v>100</v>
      </c>
      <c r="F15" s="73">
        <f t="shared" si="0"/>
        <v>0.88558718893986155</v>
      </c>
    </row>
    <row r="16" spans="1:6">
      <c r="A16" s="107" t="s">
        <v>164</v>
      </c>
      <c r="B16" s="111">
        <v>3862472.9</v>
      </c>
      <c r="C16" s="112">
        <v>4878944.8</v>
      </c>
      <c r="D16" s="112">
        <v>3247660.77</v>
      </c>
      <c r="E16" s="73">
        <f t="shared" si="1"/>
        <v>66.5648188928065</v>
      </c>
      <c r="F16" s="73">
        <f t="shared" si="0"/>
        <v>84.082422170521895</v>
      </c>
    </row>
    <row r="17" spans="1:6">
      <c r="A17" s="107" t="s">
        <v>165</v>
      </c>
      <c r="B17" s="113">
        <v>0</v>
      </c>
      <c r="C17" s="112">
        <v>1535804</v>
      </c>
      <c r="D17" s="112">
        <v>1525423.8</v>
      </c>
      <c r="E17" s="73">
        <f t="shared" si="1"/>
        <v>99.324119483996654</v>
      </c>
      <c r="F17" s="73">
        <v>0</v>
      </c>
    </row>
    <row r="18" spans="1:6">
      <c r="A18" s="107" t="s">
        <v>166</v>
      </c>
      <c r="B18" s="113">
        <v>0</v>
      </c>
      <c r="C18" s="112">
        <v>334380.5</v>
      </c>
      <c r="D18" s="112">
        <v>334045.38</v>
      </c>
      <c r="E18" s="73">
        <f t="shared" si="1"/>
        <v>99.899778844759197</v>
      </c>
      <c r="F18" s="73">
        <v>0</v>
      </c>
    </row>
    <row r="19" spans="1:6">
      <c r="A19" s="107" t="s">
        <v>167</v>
      </c>
      <c r="B19" s="113">
        <v>5352943</v>
      </c>
      <c r="C19" s="112">
        <v>14996520.9</v>
      </c>
      <c r="D19" s="112">
        <v>9236100.3000000007</v>
      </c>
      <c r="E19" s="73">
        <f t="shared" si="1"/>
        <v>61.588286787237436</v>
      </c>
      <c r="F19" s="73">
        <f t="shared" si="0"/>
        <v>172.54247429871756</v>
      </c>
    </row>
    <row r="20" spans="1:6">
      <c r="A20" s="114" t="s">
        <v>168</v>
      </c>
      <c r="B20" s="113">
        <v>0</v>
      </c>
      <c r="C20" s="115">
        <v>52927.3</v>
      </c>
      <c r="D20" s="111">
        <v>52927.3</v>
      </c>
      <c r="E20" s="73">
        <f t="shared" si="1"/>
        <v>100</v>
      </c>
      <c r="F20" s="73">
        <v>0</v>
      </c>
    </row>
    <row r="21" spans="1:6">
      <c r="A21" s="116" t="s">
        <v>169</v>
      </c>
      <c r="B21" s="117">
        <v>111472.9</v>
      </c>
      <c r="C21" s="117">
        <v>0</v>
      </c>
      <c r="D21" s="117">
        <v>448012.79999999999</v>
      </c>
      <c r="E21" s="118">
        <v>0</v>
      </c>
      <c r="F21" s="73">
        <f t="shared" si="0"/>
        <v>401.90288401934458</v>
      </c>
    </row>
    <row r="22" spans="1:6">
      <c r="A22" s="119" t="s">
        <v>170</v>
      </c>
      <c r="B22" s="120">
        <v>169545.9</v>
      </c>
      <c r="C22" s="120">
        <v>0</v>
      </c>
      <c r="D22" s="120">
        <v>193348.4</v>
      </c>
      <c r="E22" s="121">
        <v>0</v>
      </c>
      <c r="F22" s="73">
        <f t="shared" si="0"/>
        <v>114.0389711576629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F15" sqref="F15"/>
    </sheetView>
  </sheetViews>
  <sheetFormatPr defaultRowHeight="15"/>
  <sheetData>
    <row r="1" spans="1:17" ht="15.75">
      <c r="A1" s="122"/>
      <c r="B1" s="122"/>
      <c r="C1" s="718" t="s">
        <v>171</v>
      </c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122"/>
      <c r="Q1" s="122"/>
    </row>
    <row r="2" spans="1:17" ht="15.75">
      <c r="A2" s="122"/>
      <c r="B2" s="122"/>
      <c r="C2" s="718" t="s">
        <v>172</v>
      </c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122"/>
      <c r="Q2" s="122"/>
    </row>
    <row r="3" spans="1:17">
      <c r="A3" s="122"/>
      <c r="B3" s="122"/>
      <c r="C3" s="123" t="s">
        <v>173</v>
      </c>
      <c r="D3" s="122"/>
      <c r="E3" s="122"/>
      <c r="F3" s="122"/>
      <c r="G3" s="122"/>
      <c r="H3" s="122"/>
      <c r="I3" s="122"/>
      <c r="J3" s="124" t="s">
        <v>174</v>
      </c>
      <c r="K3" s="124"/>
      <c r="L3" s="124"/>
      <c r="M3" s="124"/>
      <c r="N3" s="124"/>
      <c r="O3" s="125"/>
      <c r="P3" s="122"/>
      <c r="Q3" s="122"/>
    </row>
    <row r="4" spans="1:17" ht="24">
      <c r="A4" s="719" t="s">
        <v>175</v>
      </c>
      <c r="B4" s="719" t="s">
        <v>97</v>
      </c>
      <c r="C4" s="719"/>
      <c r="D4" s="720" t="s">
        <v>176</v>
      </c>
      <c r="E4" s="720"/>
      <c r="F4" s="720" t="s">
        <v>177</v>
      </c>
      <c r="G4" s="720"/>
      <c r="H4" s="720" t="s">
        <v>178</v>
      </c>
      <c r="I4" s="720"/>
      <c r="J4" s="720" t="s">
        <v>179</v>
      </c>
      <c r="K4" s="720"/>
      <c r="L4" s="721" t="s">
        <v>180</v>
      </c>
      <c r="M4" s="722"/>
      <c r="N4" s="126" t="s">
        <v>181</v>
      </c>
      <c r="O4" s="720" t="s">
        <v>182</v>
      </c>
      <c r="P4" s="720"/>
      <c r="Q4" s="720"/>
    </row>
    <row r="5" spans="1:17" ht="25.5">
      <c r="A5" s="701"/>
      <c r="B5" s="719"/>
      <c r="C5" s="719"/>
      <c r="D5" s="127">
        <v>2013</v>
      </c>
      <c r="E5" s="127">
        <v>2014</v>
      </c>
      <c r="F5" s="127">
        <v>2013</v>
      </c>
      <c r="G5" s="127">
        <v>2014</v>
      </c>
      <c r="H5" s="127">
        <v>2013</v>
      </c>
      <c r="I5" s="127">
        <v>2014</v>
      </c>
      <c r="J5" s="127">
        <v>2013</v>
      </c>
      <c r="K5" s="127">
        <v>2014</v>
      </c>
      <c r="L5" s="127">
        <v>2013</v>
      </c>
      <c r="M5" s="128">
        <v>2014</v>
      </c>
      <c r="N5" s="128">
        <v>2014</v>
      </c>
      <c r="O5" s="127">
        <v>2013</v>
      </c>
      <c r="P5" s="129">
        <v>2014</v>
      </c>
      <c r="Q5" s="128" t="s">
        <v>183</v>
      </c>
    </row>
    <row r="6" spans="1:17" ht="31.5">
      <c r="A6" s="725">
        <v>1</v>
      </c>
      <c r="B6" s="727" t="s">
        <v>184</v>
      </c>
      <c r="C6" s="130" t="s">
        <v>185</v>
      </c>
      <c r="D6" s="131">
        <v>0</v>
      </c>
      <c r="E6" s="131">
        <v>0</v>
      </c>
      <c r="F6" s="131">
        <v>8467.7999999999993</v>
      </c>
      <c r="G6" s="131">
        <v>7495.4</v>
      </c>
      <c r="H6" s="131">
        <v>1581</v>
      </c>
      <c r="I6" s="131">
        <v>1956.6</v>
      </c>
      <c r="J6" s="131">
        <v>5915.6</v>
      </c>
      <c r="K6" s="131">
        <v>0</v>
      </c>
      <c r="L6" s="131">
        <v>5594.4</v>
      </c>
      <c r="M6" s="132">
        <v>12075.3</v>
      </c>
      <c r="N6" s="132">
        <v>50</v>
      </c>
      <c r="O6" s="131">
        <f>SUM(D6+F6+H6+J6+L6)</f>
        <v>21558.799999999999</v>
      </c>
      <c r="P6" s="131">
        <f>SUM(E6+G6+I6+K6+M6+N6)</f>
        <v>21577.3</v>
      </c>
      <c r="Q6" s="131">
        <f>P6/O6*100</f>
        <v>100.08581182626119</v>
      </c>
    </row>
    <row r="7" spans="1:17" ht="21">
      <c r="A7" s="726"/>
      <c r="B7" s="728"/>
      <c r="C7" s="133" t="s">
        <v>186</v>
      </c>
      <c r="D7" s="134">
        <v>0.18</v>
      </c>
      <c r="E7" s="134">
        <v>0.25</v>
      </c>
      <c r="F7" s="134">
        <v>143087.5</v>
      </c>
      <c r="G7" s="134">
        <v>158315</v>
      </c>
      <c r="H7" s="134">
        <v>12661.98</v>
      </c>
      <c r="I7" s="134">
        <v>14372.1</v>
      </c>
      <c r="J7" s="134">
        <v>49424</v>
      </c>
      <c r="K7" s="134">
        <v>0</v>
      </c>
      <c r="L7" s="134">
        <v>36603.800000000003</v>
      </c>
      <c r="M7" s="135">
        <v>86111.3</v>
      </c>
      <c r="N7" s="135">
        <v>249.6</v>
      </c>
      <c r="O7" s="134">
        <f t="shared" ref="O7:O13" si="0">SUM(D7+F7+H7+J7+L7)</f>
        <v>241777.46000000002</v>
      </c>
      <c r="P7" s="134">
        <f t="shared" ref="P7:P13" si="1">SUM(E7+G7+I7+K7+M7+N7)</f>
        <v>259048.25000000003</v>
      </c>
      <c r="Q7" s="134">
        <f t="shared" ref="Q7:Q13" si="2">P7/O7*100</f>
        <v>107.1432589290995</v>
      </c>
    </row>
    <row r="8" spans="1:17" ht="31.5">
      <c r="A8" s="726">
        <v>2</v>
      </c>
      <c r="B8" s="728" t="s">
        <v>187</v>
      </c>
      <c r="C8" s="133" t="s">
        <v>188</v>
      </c>
      <c r="D8" s="134">
        <v>0</v>
      </c>
      <c r="E8" s="134">
        <v>0</v>
      </c>
      <c r="F8" s="134">
        <v>7720.99</v>
      </c>
      <c r="G8" s="134">
        <v>9956</v>
      </c>
      <c r="H8" s="134">
        <v>2875.09</v>
      </c>
      <c r="I8" s="134">
        <v>2464.4</v>
      </c>
      <c r="J8" s="134">
        <v>2204.3000000000002</v>
      </c>
      <c r="K8" s="134">
        <v>0</v>
      </c>
      <c r="L8" s="134">
        <v>555.79999999999995</v>
      </c>
      <c r="M8" s="135">
        <v>2059.8000000000002</v>
      </c>
      <c r="N8" s="135">
        <v>61.5</v>
      </c>
      <c r="O8" s="134">
        <f t="shared" si="0"/>
        <v>13356.18</v>
      </c>
      <c r="P8" s="134">
        <f t="shared" si="1"/>
        <v>14541.7</v>
      </c>
      <c r="Q8" s="134">
        <f t="shared" si="2"/>
        <v>108.87619064732581</v>
      </c>
    </row>
    <row r="9" spans="1:17" ht="21">
      <c r="A9" s="726"/>
      <c r="B9" s="728"/>
      <c r="C9" s="133" t="s">
        <v>189</v>
      </c>
      <c r="D9" s="134">
        <v>2.95</v>
      </c>
      <c r="E9" s="134">
        <v>0.46</v>
      </c>
      <c r="F9" s="134">
        <v>143985.5</v>
      </c>
      <c r="G9" s="134">
        <v>156269.9</v>
      </c>
      <c r="H9" s="134">
        <v>11389.7</v>
      </c>
      <c r="I9" s="134">
        <v>13845.2</v>
      </c>
      <c r="J9" s="134">
        <v>52775.6</v>
      </c>
      <c r="K9" s="134">
        <v>0</v>
      </c>
      <c r="L9" s="134">
        <v>38684.400000000001</v>
      </c>
      <c r="M9" s="135">
        <v>95788.9</v>
      </c>
      <c r="N9" s="135">
        <v>210.9</v>
      </c>
      <c r="O9" s="134">
        <f>SUM(D9+F9+H9+J9+L9)</f>
        <v>246838.15000000002</v>
      </c>
      <c r="P9" s="134">
        <f t="shared" si="1"/>
        <v>266115.36</v>
      </c>
      <c r="Q9" s="134">
        <f t="shared" si="2"/>
        <v>107.80965584128708</v>
      </c>
    </row>
    <row r="10" spans="1:17">
      <c r="A10" s="136">
        <v>3</v>
      </c>
      <c r="B10" s="723" t="s">
        <v>190</v>
      </c>
      <c r="C10" s="723"/>
      <c r="D10" s="134">
        <v>0</v>
      </c>
      <c r="E10" s="134">
        <v>0</v>
      </c>
      <c r="F10" s="134">
        <v>38107.199999999997</v>
      </c>
      <c r="G10" s="134">
        <v>48951.6</v>
      </c>
      <c r="H10" s="134">
        <v>4548.6499999999996</v>
      </c>
      <c r="I10" s="134">
        <v>6891.7</v>
      </c>
      <c r="J10" s="134">
        <v>0</v>
      </c>
      <c r="K10" s="134">
        <v>0</v>
      </c>
      <c r="L10" s="134">
        <v>13475.3</v>
      </c>
      <c r="M10" s="135">
        <v>15739.7</v>
      </c>
      <c r="N10" s="135">
        <v>53</v>
      </c>
      <c r="O10" s="134">
        <f t="shared" si="0"/>
        <v>56131.149999999994</v>
      </c>
      <c r="P10" s="134">
        <f t="shared" si="1"/>
        <v>71636</v>
      </c>
      <c r="Q10" s="134">
        <f t="shared" si="2"/>
        <v>127.62254113803122</v>
      </c>
    </row>
    <row r="11" spans="1:17">
      <c r="A11" s="136"/>
      <c r="B11" s="723" t="s">
        <v>191</v>
      </c>
      <c r="C11" s="723"/>
      <c r="D11" s="134">
        <v>0</v>
      </c>
      <c r="E11" s="134">
        <v>0</v>
      </c>
      <c r="F11" s="134">
        <v>8.75</v>
      </c>
      <c r="G11" s="134">
        <v>57.6</v>
      </c>
      <c r="H11" s="134">
        <v>0</v>
      </c>
      <c r="I11" s="134">
        <v>2.8</v>
      </c>
      <c r="J11" s="134">
        <v>0</v>
      </c>
      <c r="K11" s="134">
        <v>0</v>
      </c>
      <c r="L11" s="134">
        <v>0.57999999999999996</v>
      </c>
      <c r="M11" s="135">
        <v>70.058000000000007</v>
      </c>
      <c r="N11" s="135">
        <v>0</v>
      </c>
      <c r="O11" s="134">
        <f t="shared" si="0"/>
        <v>9.33</v>
      </c>
      <c r="P11" s="134">
        <f t="shared" si="1"/>
        <v>130.458</v>
      </c>
      <c r="Q11" s="134">
        <f t="shared" si="2"/>
        <v>1398.2636655948554</v>
      </c>
    </row>
    <row r="12" spans="1:17">
      <c r="A12" s="136"/>
      <c r="B12" s="723" t="s">
        <v>192</v>
      </c>
      <c r="C12" s="723"/>
      <c r="D12" s="134">
        <v>0</v>
      </c>
      <c r="E12" s="134">
        <v>0</v>
      </c>
      <c r="F12" s="134">
        <v>37.9</v>
      </c>
      <c r="G12" s="134">
        <v>79.900000000000006</v>
      </c>
      <c r="H12" s="134">
        <v>37</v>
      </c>
      <c r="I12" s="134">
        <v>1.4</v>
      </c>
      <c r="J12" s="134">
        <v>0</v>
      </c>
      <c r="K12" s="134">
        <v>0</v>
      </c>
      <c r="L12" s="134">
        <v>0</v>
      </c>
      <c r="M12" s="135">
        <v>12.3</v>
      </c>
      <c r="N12" s="135">
        <v>0</v>
      </c>
      <c r="O12" s="134">
        <f t="shared" si="0"/>
        <v>74.900000000000006</v>
      </c>
      <c r="P12" s="134">
        <f t="shared" si="1"/>
        <v>93.600000000000009</v>
      </c>
      <c r="Q12" s="134">
        <f t="shared" si="2"/>
        <v>124.96662216288385</v>
      </c>
    </row>
    <row r="13" spans="1:17" ht="15.75" thickBot="1">
      <c r="A13" s="137">
        <v>4</v>
      </c>
      <c r="B13" s="724" t="s">
        <v>193</v>
      </c>
      <c r="C13" s="724"/>
      <c r="D13" s="138">
        <v>0</v>
      </c>
      <c r="E13" s="138">
        <v>0</v>
      </c>
      <c r="F13" s="138">
        <v>13609.7</v>
      </c>
      <c r="G13" s="138">
        <v>15227.9</v>
      </c>
      <c r="H13" s="138">
        <v>2824.96</v>
      </c>
      <c r="I13" s="138">
        <v>3128.2</v>
      </c>
      <c r="J13" s="138">
        <v>0</v>
      </c>
      <c r="K13" s="138">
        <v>0</v>
      </c>
      <c r="L13" s="138">
        <v>6282.7</v>
      </c>
      <c r="M13" s="139">
        <v>7253.7</v>
      </c>
      <c r="N13" s="139">
        <v>309.3</v>
      </c>
      <c r="O13" s="138">
        <f t="shared" si="0"/>
        <v>22717.360000000001</v>
      </c>
      <c r="P13" s="138">
        <f t="shared" si="1"/>
        <v>25919.1</v>
      </c>
      <c r="Q13" s="138">
        <f t="shared" si="2"/>
        <v>114.09380315318329</v>
      </c>
    </row>
  </sheetData>
  <mergeCells count="18">
    <mergeCell ref="B12:C12"/>
    <mergeCell ref="B13:C13"/>
    <mergeCell ref="A6:A7"/>
    <mergeCell ref="B6:B7"/>
    <mergeCell ref="A8:A9"/>
    <mergeCell ref="B8:B9"/>
    <mergeCell ref="B10:C10"/>
    <mergeCell ref="B11:C11"/>
    <mergeCell ref="C1:O1"/>
    <mergeCell ref="C2:O2"/>
    <mergeCell ref="A4:A5"/>
    <mergeCell ref="B4:C5"/>
    <mergeCell ref="D4:E4"/>
    <mergeCell ref="F4:G4"/>
    <mergeCell ref="H4:I4"/>
    <mergeCell ref="J4:K4"/>
    <mergeCell ref="L4:M4"/>
    <mergeCell ref="O4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F7" sqref="F7"/>
    </sheetView>
  </sheetViews>
  <sheetFormatPr defaultRowHeight="12.75"/>
  <cols>
    <col min="1" max="1" width="25" style="89" customWidth="1"/>
    <col min="2" max="4" width="11.42578125" style="89" customWidth="1"/>
    <col min="5" max="256" width="9.140625" style="89"/>
    <col min="257" max="257" width="25" style="89" customWidth="1"/>
    <col min="258" max="260" width="11.42578125" style="89" customWidth="1"/>
    <col min="261" max="512" width="9.140625" style="89"/>
    <col min="513" max="513" width="25" style="89" customWidth="1"/>
    <col min="514" max="516" width="11.42578125" style="89" customWidth="1"/>
    <col min="517" max="768" width="9.140625" style="89"/>
    <col min="769" max="769" width="25" style="89" customWidth="1"/>
    <col min="770" max="772" width="11.42578125" style="89" customWidth="1"/>
    <col min="773" max="1024" width="9.140625" style="89"/>
    <col min="1025" max="1025" width="25" style="89" customWidth="1"/>
    <col min="1026" max="1028" width="11.42578125" style="89" customWidth="1"/>
    <col min="1029" max="1280" width="9.140625" style="89"/>
    <col min="1281" max="1281" width="25" style="89" customWidth="1"/>
    <col min="1282" max="1284" width="11.42578125" style="89" customWidth="1"/>
    <col min="1285" max="1536" width="9.140625" style="89"/>
    <col min="1537" max="1537" width="25" style="89" customWidth="1"/>
    <col min="1538" max="1540" width="11.42578125" style="89" customWidth="1"/>
    <col min="1541" max="1792" width="9.140625" style="89"/>
    <col min="1793" max="1793" width="25" style="89" customWidth="1"/>
    <col min="1794" max="1796" width="11.42578125" style="89" customWidth="1"/>
    <col min="1797" max="2048" width="9.140625" style="89"/>
    <col min="2049" max="2049" width="25" style="89" customWidth="1"/>
    <col min="2050" max="2052" width="11.42578125" style="89" customWidth="1"/>
    <col min="2053" max="2304" width="9.140625" style="89"/>
    <col min="2305" max="2305" width="25" style="89" customWidth="1"/>
    <col min="2306" max="2308" width="11.42578125" style="89" customWidth="1"/>
    <col min="2309" max="2560" width="9.140625" style="89"/>
    <col min="2561" max="2561" width="25" style="89" customWidth="1"/>
    <col min="2562" max="2564" width="11.42578125" style="89" customWidth="1"/>
    <col min="2565" max="2816" width="9.140625" style="89"/>
    <col min="2817" max="2817" width="25" style="89" customWidth="1"/>
    <col min="2818" max="2820" width="11.42578125" style="89" customWidth="1"/>
    <col min="2821" max="3072" width="9.140625" style="89"/>
    <col min="3073" max="3073" width="25" style="89" customWidth="1"/>
    <col min="3074" max="3076" width="11.42578125" style="89" customWidth="1"/>
    <col min="3077" max="3328" width="9.140625" style="89"/>
    <col min="3329" max="3329" width="25" style="89" customWidth="1"/>
    <col min="3330" max="3332" width="11.42578125" style="89" customWidth="1"/>
    <col min="3333" max="3584" width="9.140625" style="89"/>
    <col min="3585" max="3585" width="25" style="89" customWidth="1"/>
    <col min="3586" max="3588" width="11.42578125" style="89" customWidth="1"/>
    <col min="3589" max="3840" width="9.140625" style="89"/>
    <col min="3841" max="3841" width="25" style="89" customWidth="1"/>
    <col min="3842" max="3844" width="11.42578125" style="89" customWidth="1"/>
    <col min="3845" max="4096" width="9.140625" style="89"/>
    <col min="4097" max="4097" width="25" style="89" customWidth="1"/>
    <col min="4098" max="4100" width="11.42578125" style="89" customWidth="1"/>
    <col min="4101" max="4352" width="9.140625" style="89"/>
    <col min="4353" max="4353" width="25" style="89" customWidth="1"/>
    <col min="4354" max="4356" width="11.42578125" style="89" customWidth="1"/>
    <col min="4357" max="4608" width="9.140625" style="89"/>
    <col min="4609" max="4609" width="25" style="89" customWidth="1"/>
    <col min="4610" max="4612" width="11.42578125" style="89" customWidth="1"/>
    <col min="4613" max="4864" width="9.140625" style="89"/>
    <col min="4865" max="4865" width="25" style="89" customWidth="1"/>
    <col min="4866" max="4868" width="11.42578125" style="89" customWidth="1"/>
    <col min="4869" max="5120" width="9.140625" style="89"/>
    <col min="5121" max="5121" width="25" style="89" customWidth="1"/>
    <col min="5122" max="5124" width="11.42578125" style="89" customWidth="1"/>
    <col min="5125" max="5376" width="9.140625" style="89"/>
    <col min="5377" max="5377" width="25" style="89" customWidth="1"/>
    <col min="5378" max="5380" width="11.42578125" style="89" customWidth="1"/>
    <col min="5381" max="5632" width="9.140625" style="89"/>
    <col min="5633" max="5633" width="25" style="89" customWidth="1"/>
    <col min="5634" max="5636" width="11.42578125" style="89" customWidth="1"/>
    <col min="5637" max="5888" width="9.140625" style="89"/>
    <col min="5889" max="5889" width="25" style="89" customWidth="1"/>
    <col min="5890" max="5892" width="11.42578125" style="89" customWidth="1"/>
    <col min="5893" max="6144" width="9.140625" style="89"/>
    <col min="6145" max="6145" width="25" style="89" customWidth="1"/>
    <col min="6146" max="6148" width="11.42578125" style="89" customWidth="1"/>
    <col min="6149" max="6400" width="9.140625" style="89"/>
    <col min="6401" max="6401" width="25" style="89" customWidth="1"/>
    <col min="6402" max="6404" width="11.42578125" style="89" customWidth="1"/>
    <col min="6405" max="6656" width="9.140625" style="89"/>
    <col min="6657" max="6657" width="25" style="89" customWidth="1"/>
    <col min="6658" max="6660" width="11.42578125" style="89" customWidth="1"/>
    <col min="6661" max="6912" width="9.140625" style="89"/>
    <col min="6913" max="6913" width="25" style="89" customWidth="1"/>
    <col min="6914" max="6916" width="11.42578125" style="89" customWidth="1"/>
    <col min="6917" max="7168" width="9.140625" style="89"/>
    <col min="7169" max="7169" width="25" style="89" customWidth="1"/>
    <col min="7170" max="7172" width="11.42578125" style="89" customWidth="1"/>
    <col min="7173" max="7424" width="9.140625" style="89"/>
    <col min="7425" max="7425" width="25" style="89" customWidth="1"/>
    <col min="7426" max="7428" width="11.42578125" style="89" customWidth="1"/>
    <col min="7429" max="7680" width="9.140625" style="89"/>
    <col min="7681" max="7681" width="25" style="89" customWidth="1"/>
    <col min="7682" max="7684" width="11.42578125" style="89" customWidth="1"/>
    <col min="7685" max="7936" width="9.140625" style="89"/>
    <col min="7937" max="7937" width="25" style="89" customWidth="1"/>
    <col min="7938" max="7940" width="11.42578125" style="89" customWidth="1"/>
    <col min="7941" max="8192" width="9.140625" style="89"/>
    <col min="8193" max="8193" width="25" style="89" customWidth="1"/>
    <col min="8194" max="8196" width="11.42578125" style="89" customWidth="1"/>
    <col min="8197" max="8448" width="9.140625" style="89"/>
    <col min="8449" max="8449" width="25" style="89" customWidth="1"/>
    <col min="8450" max="8452" width="11.42578125" style="89" customWidth="1"/>
    <col min="8453" max="8704" width="9.140625" style="89"/>
    <col min="8705" max="8705" width="25" style="89" customWidth="1"/>
    <col min="8706" max="8708" width="11.42578125" style="89" customWidth="1"/>
    <col min="8709" max="8960" width="9.140625" style="89"/>
    <col min="8961" max="8961" width="25" style="89" customWidth="1"/>
    <col min="8962" max="8964" width="11.42578125" style="89" customWidth="1"/>
    <col min="8965" max="9216" width="9.140625" style="89"/>
    <col min="9217" max="9217" width="25" style="89" customWidth="1"/>
    <col min="9218" max="9220" width="11.42578125" style="89" customWidth="1"/>
    <col min="9221" max="9472" width="9.140625" style="89"/>
    <col min="9473" max="9473" width="25" style="89" customWidth="1"/>
    <col min="9474" max="9476" width="11.42578125" style="89" customWidth="1"/>
    <col min="9477" max="9728" width="9.140625" style="89"/>
    <col min="9729" max="9729" width="25" style="89" customWidth="1"/>
    <col min="9730" max="9732" width="11.42578125" style="89" customWidth="1"/>
    <col min="9733" max="9984" width="9.140625" style="89"/>
    <col min="9985" max="9985" width="25" style="89" customWidth="1"/>
    <col min="9986" max="9988" width="11.42578125" style="89" customWidth="1"/>
    <col min="9989" max="10240" width="9.140625" style="89"/>
    <col min="10241" max="10241" width="25" style="89" customWidth="1"/>
    <col min="10242" max="10244" width="11.42578125" style="89" customWidth="1"/>
    <col min="10245" max="10496" width="9.140625" style="89"/>
    <col min="10497" max="10497" width="25" style="89" customWidth="1"/>
    <col min="10498" max="10500" width="11.42578125" style="89" customWidth="1"/>
    <col min="10501" max="10752" width="9.140625" style="89"/>
    <col min="10753" max="10753" width="25" style="89" customWidth="1"/>
    <col min="10754" max="10756" width="11.42578125" style="89" customWidth="1"/>
    <col min="10757" max="11008" width="9.140625" style="89"/>
    <col min="11009" max="11009" width="25" style="89" customWidth="1"/>
    <col min="11010" max="11012" width="11.42578125" style="89" customWidth="1"/>
    <col min="11013" max="11264" width="9.140625" style="89"/>
    <col min="11265" max="11265" width="25" style="89" customWidth="1"/>
    <col min="11266" max="11268" width="11.42578125" style="89" customWidth="1"/>
    <col min="11269" max="11520" width="9.140625" style="89"/>
    <col min="11521" max="11521" width="25" style="89" customWidth="1"/>
    <col min="11522" max="11524" width="11.42578125" style="89" customWidth="1"/>
    <col min="11525" max="11776" width="9.140625" style="89"/>
    <col min="11777" max="11777" width="25" style="89" customWidth="1"/>
    <col min="11778" max="11780" width="11.42578125" style="89" customWidth="1"/>
    <col min="11781" max="12032" width="9.140625" style="89"/>
    <col min="12033" max="12033" width="25" style="89" customWidth="1"/>
    <col min="12034" max="12036" width="11.42578125" style="89" customWidth="1"/>
    <col min="12037" max="12288" width="9.140625" style="89"/>
    <col min="12289" max="12289" width="25" style="89" customWidth="1"/>
    <col min="12290" max="12292" width="11.42578125" style="89" customWidth="1"/>
    <col min="12293" max="12544" width="9.140625" style="89"/>
    <col min="12545" max="12545" width="25" style="89" customWidth="1"/>
    <col min="12546" max="12548" width="11.42578125" style="89" customWidth="1"/>
    <col min="12549" max="12800" width="9.140625" style="89"/>
    <col min="12801" max="12801" width="25" style="89" customWidth="1"/>
    <col min="12802" max="12804" width="11.42578125" style="89" customWidth="1"/>
    <col min="12805" max="13056" width="9.140625" style="89"/>
    <col min="13057" max="13057" width="25" style="89" customWidth="1"/>
    <col min="13058" max="13060" width="11.42578125" style="89" customWidth="1"/>
    <col min="13061" max="13312" width="9.140625" style="89"/>
    <col min="13313" max="13313" width="25" style="89" customWidth="1"/>
    <col min="13314" max="13316" width="11.42578125" style="89" customWidth="1"/>
    <col min="13317" max="13568" width="9.140625" style="89"/>
    <col min="13569" max="13569" width="25" style="89" customWidth="1"/>
    <col min="13570" max="13572" width="11.42578125" style="89" customWidth="1"/>
    <col min="13573" max="13824" width="9.140625" style="89"/>
    <col min="13825" max="13825" width="25" style="89" customWidth="1"/>
    <col min="13826" max="13828" width="11.42578125" style="89" customWidth="1"/>
    <col min="13829" max="14080" width="9.140625" style="89"/>
    <col min="14081" max="14081" width="25" style="89" customWidth="1"/>
    <col min="14082" max="14084" width="11.42578125" style="89" customWidth="1"/>
    <col min="14085" max="14336" width="9.140625" style="89"/>
    <col min="14337" max="14337" width="25" style="89" customWidth="1"/>
    <col min="14338" max="14340" width="11.42578125" style="89" customWidth="1"/>
    <col min="14341" max="14592" width="9.140625" style="89"/>
    <col min="14593" max="14593" width="25" style="89" customWidth="1"/>
    <col min="14594" max="14596" width="11.42578125" style="89" customWidth="1"/>
    <col min="14597" max="14848" width="9.140625" style="89"/>
    <col min="14849" max="14849" width="25" style="89" customWidth="1"/>
    <col min="14850" max="14852" width="11.42578125" style="89" customWidth="1"/>
    <col min="14853" max="15104" width="9.140625" style="89"/>
    <col min="15105" max="15105" width="25" style="89" customWidth="1"/>
    <col min="15106" max="15108" width="11.42578125" style="89" customWidth="1"/>
    <col min="15109" max="15360" width="9.140625" style="89"/>
    <col min="15361" max="15361" width="25" style="89" customWidth="1"/>
    <col min="15362" max="15364" width="11.42578125" style="89" customWidth="1"/>
    <col min="15365" max="15616" width="9.140625" style="89"/>
    <col min="15617" max="15617" width="25" style="89" customWidth="1"/>
    <col min="15618" max="15620" width="11.42578125" style="89" customWidth="1"/>
    <col min="15621" max="15872" width="9.140625" style="89"/>
    <col min="15873" max="15873" width="25" style="89" customWidth="1"/>
    <col min="15874" max="15876" width="11.42578125" style="89" customWidth="1"/>
    <col min="15877" max="16128" width="9.140625" style="89"/>
    <col min="16129" max="16129" width="25" style="89" customWidth="1"/>
    <col min="16130" max="16132" width="11.42578125" style="89" customWidth="1"/>
    <col min="16133" max="16384" width="9.140625" style="89"/>
  </cols>
  <sheetData>
    <row r="1" spans="1:5" ht="18" customHeight="1">
      <c r="A1" s="729" t="s">
        <v>194</v>
      </c>
      <c r="B1" s="729"/>
      <c r="C1" s="729"/>
      <c r="D1" s="729"/>
    </row>
    <row r="2" spans="1:5">
      <c r="A2" s="140"/>
      <c r="B2" s="140"/>
      <c r="C2" s="140"/>
      <c r="D2" s="140"/>
    </row>
    <row r="3" spans="1:5" ht="19.5" customHeight="1">
      <c r="A3" s="140" t="s">
        <v>195</v>
      </c>
      <c r="B3" s="140"/>
      <c r="C3" s="140"/>
      <c r="D3" s="140"/>
    </row>
    <row r="4" spans="1:5">
      <c r="A4" s="715" t="s">
        <v>196</v>
      </c>
      <c r="B4" s="714" t="s">
        <v>197</v>
      </c>
      <c r="C4" s="714"/>
      <c r="D4" s="714"/>
    </row>
    <row r="5" spans="1:5">
      <c r="A5" s="730"/>
      <c r="B5" s="36" t="s">
        <v>198</v>
      </c>
      <c r="C5" s="36" t="s">
        <v>199</v>
      </c>
      <c r="D5" s="36" t="s">
        <v>200</v>
      </c>
    </row>
    <row r="6" spans="1:5" ht="16.5" customHeight="1">
      <c r="A6" s="43" t="s">
        <v>201</v>
      </c>
      <c r="B6" s="141">
        <f>SUM(B7:B35)</f>
        <v>44207</v>
      </c>
      <c r="C6" s="141">
        <f>SUM(C7:C35)</f>
        <v>22301</v>
      </c>
      <c r="D6" s="141">
        <f>SUM(D7:D35)</f>
        <v>21906</v>
      </c>
    </row>
    <row r="7" spans="1:5" ht="16.5" customHeight="1">
      <c r="A7" s="47" t="s">
        <v>202</v>
      </c>
      <c r="B7" s="142">
        <v>4466</v>
      </c>
      <c r="C7" s="142">
        <v>2351</v>
      </c>
      <c r="D7" s="142">
        <f>B7-C7</f>
        <v>2115</v>
      </c>
      <c r="E7" s="143"/>
    </row>
    <row r="8" spans="1:5" ht="16.5" customHeight="1">
      <c r="A8" s="47" t="s">
        <v>203</v>
      </c>
      <c r="B8" s="142">
        <v>998</v>
      </c>
      <c r="C8" s="142">
        <v>512</v>
      </c>
      <c r="D8" s="142">
        <f t="shared" ref="D8:D35" si="0">B8-C8</f>
        <v>486</v>
      </c>
      <c r="E8" s="143"/>
    </row>
    <row r="9" spans="1:5" ht="16.5" customHeight="1">
      <c r="A9" s="47" t="s">
        <v>204</v>
      </c>
      <c r="B9" s="142">
        <v>914</v>
      </c>
      <c r="C9" s="142">
        <v>466</v>
      </c>
      <c r="D9" s="142">
        <f t="shared" si="0"/>
        <v>448</v>
      </c>
      <c r="E9" s="143"/>
    </row>
    <row r="10" spans="1:5" ht="16.5" customHeight="1">
      <c r="A10" s="47" t="s">
        <v>205</v>
      </c>
      <c r="B10" s="142">
        <v>855</v>
      </c>
      <c r="C10" s="142">
        <v>452</v>
      </c>
      <c r="D10" s="142">
        <f t="shared" si="0"/>
        <v>403</v>
      </c>
      <c r="E10" s="143"/>
    </row>
    <row r="11" spans="1:5" ht="16.5" customHeight="1">
      <c r="A11" s="47" t="s">
        <v>206</v>
      </c>
      <c r="B11" s="142">
        <v>702</v>
      </c>
      <c r="C11" s="142">
        <v>370</v>
      </c>
      <c r="D11" s="142">
        <f t="shared" si="0"/>
        <v>332</v>
      </c>
      <c r="E11" s="143"/>
    </row>
    <row r="12" spans="1:5" ht="16.5" customHeight="1">
      <c r="A12" s="47" t="s">
        <v>207</v>
      </c>
      <c r="B12" s="142">
        <v>700</v>
      </c>
      <c r="C12" s="142">
        <v>346</v>
      </c>
      <c r="D12" s="142">
        <f t="shared" si="0"/>
        <v>354</v>
      </c>
      <c r="E12" s="143"/>
    </row>
    <row r="13" spans="1:5" ht="16.5" customHeight="1">
      <c r="A13" s="47" t="s">
        <v>208</v>
      </c>
      <c r="B13" s="142">
        <v>3768</v>
      </c>
      <c r="C13" s="142">
        <v>1951</v>
      </c>
      <c r="D13" s="142">
        <f t="shared" si="0"/>
        <v>1817</v>
      </c>
      <c r="E13" s="143"/>
    </row>
    <row r="14" spans="1:5" ht="16.5" customHeight="1">
      <c r="A14" s="47" t="s">
        <v>209</v>
      </c>
      <c r="B14" s="142">
        <v>821</v>
      </c>
      <c r="C14" s="142">
        <v>414</v>
      </c>
      <c r="D14" s="142">
        <f t="shared" si="0"/>
        <v>407</v>
      </c>
      <c r="E14" s="143"/>
    </row>
    <row r="15" spans="1:5" ht="16.5" customHeight="1">
      <c r="A15" s="47" t="s">
        <v>210</v>
      </c>
      <c r="B15" s="142">
        <v>826</v>
      </c>
      <c r="C15" s="142">
        <v>430</v>
      </c>
      <c r="D15" s="142">
        <f t="shared" si="0"/>
        <v>396</v>
      </c>
      <c r="E15" s="143"/>
    </row>
    <row r="16" spans="1:5" ht="16.5" customHeight="1">
      <c r="A16" s="47" t="s">
        <v>211</v>
      </c>
      <c r="B16" s="142">
        <v>830</v>
      </c>
      <c r="C16" s="142">
        <v>447</v>
      </c>
      <c r="D16" s="142">
        <f t="shared" si="0"/>
        <v>383</v>
      </c>
      <c r="E16" s="143"/>
    </row>
    <row r="17" spans="1:5" ht="16.5" customHeight="1">
      <c r="A17" s="47" t="s">
        <v>212</v>
      </c>
      <c r="B17" s="142">
        <v>871</v>
      </c>
      <c r="C17" s="142">
        <v>440</v>
      </c>
      <c r="D17" s="142">
        <f t="shared" si="0"/>
        <v>431</v>
      </c>
      <c r="E17" s="143"/>
    </row>
    <row r="18" spans="1:5" ht="16.5" customHeight="1">
      <c r="A18" s="47" t="s">
        <v>213</v>
      </c>
      <c r="B18" s="142">
        <v>869</v>
      </c>
      <c r="C18" s="142">
        <v>440</v>
      </c>
      <c r="D18" s="142">
        <f t="shared" si="0"/>
        <v>429</v>
      </c>
      <c r="E18" s="143"/>
    </row>
    <row r="19" spans="1:5" ht="16.5" customHeight="1">
      <c r="A19" s="47" t="s">
        <v>214</v>
      </c>
      <c r="B19" s="142">
        <v>4041</v>
      </c>
      <c r="C19" s="142">
        <v>2131</v>
      </c>
      <c r="D19" s="142">
        <f t="shared" si="0"/>
        <v>1910</v>
      </c>
      <c r="E19" s="143"/>
    </row>
    <row r="20" spans="1:5" ht="16.5" customHeight="1">
      <c r="A20" s="47" t="s">
        <v>215</v>
      </c>
      <c r="B20" s="142">
        <v>3773</v>
      </c>
      <c r="C20" s="142">
        <v>1937</v>
      </c>
      <c r="D20" s="142">
        <f t="shared" si="0"/>
        <v>1836</v>
      </c>
      <c r="E20" s="143"/>
    </row>
    <row r="21" spans="1:5" ht="16.5" customHeight="1">
      <c r="A21" s="47" t="s">
        <v>216</v>
      </c>
      <c r="B21" s="142">
        <v>3491</v>
      </c>
      <c r="C21" s="142">
        <v>1784</v>
      </c>
      <c r="D21" s="142">
        <f t="shared" si="0"/>
        <v>1707</v>
      </c>
      <c r="E21" s="143"/>
    </row>
    <row r="22" spans="1:5" ht="16.5" customHeight="1">
      <c r="A22" s="47" t="s">
        <v>217</v>
      </c>
      <c r="B22" s="142">
        <v>3302</v>
      </c>
      <c r="C22" s="142">
        <v>1678</v>
      </c>
      <c r="D22" s="142">
        <f t="shared" si="0"/>
        <v>1624</v>
      </c>
      <c r="E22" s="143"/>
    </row>
    <row r="23" spans="1:5" ht="16.5" customHeight="1">
      <c r="A23" s="47" t="s">
        <v>218</v>
      </c>
      <c r="B23" s="142">
        <v>2930</v>
      </c>
      <c r="C23" s="142">
        <v>1433</v>
      </c>
      <c r="D23" s="142">
        <f t="shared" si="0"/>
        <v>1497</v>
      </c>
      <c r="E23" s="143"/>
    </row>
    <row r="24" spans="1:5" ht="16.5" customHeight="1">
      <c r="A24" s="47" t="s">
        <v>219</v>
      </c>
      <c r="B24" s="142">
        <v>2556</v>
      </c>
      <c r="C24" s="142">
        <v>1330</v>
      </c>
      <c r="D24" s="142">
        <f t="shared" si="0"/>
        <v>1226</v>
      </c>
      <c r="E24" s="143"/>
    </row>
    <row r="25" spans="1:5" ht="16.5" customHeight="1">
      <c r="A25" s="47" t="s">
        <v>220</v>
      </c>
      <c r="B25" s="142">
        <v>2378</v>
      </c>
      <c r="C25" s="142">
        <v>1159</v>
      </c>
      <c r="D25" s="142">
        <f t="shared" si="0"/>
        <v>1219</v>
      </c>
      <c r="E25" s="143"/>
    </row>
    <row r="26" spans="1:5" ht="16.5" customHeight="1">
      <c r="A26" s="47" t="s">
        <v>221</v>
      </c>
      <c r="B26" s="142">
        <v>1787</v>
      </c>
      <c r="C26" s="142">
        <v>806</v>
      </c>
      <c r="D26" s="142">
        <f t="shared" si="0"/>
        <v>981</v>
      </c>
      <c r="E26" s="143"/>
    </row>
    <row r="27" spans="1:5" ht="16.5" customHeight="1">
      <c r="A27" s="47" t="s">
        <v>222</v>
      </c>
      <c r="B27" s="142">
        <v>1046</v>
      </c>
      <c r="C27" s="142">
        <v>462</v>
      </c>
      <c r="D27" s="142">
        <f t="shared" si="0"/>
        <v>584</v>
      </c>
      <c r="E27" s="143"/>
    </row>
    <row r="28" spans="1:5" ht="16.5" customHeight="1">
      <c r="A28" s="47" t="s">
        <v>223</v>
      </c>
      <c r="B28" s="142">
        <v>665</v>
      </c>
      <c r="C28" s="142">
        <v>314</v>
      </c>
      <c r="D28" s="142">
        <f t="shared" si="0"/>
        <v>351</v>
      </c>
      <c r="E28" s="143"/>
    </row>
    <row r="29" spans="1:5" ht="16.5" customHeight="1">
      <c r="A29" s="47" t="s">
        <v>224</v>
      </c>
      <c r="B29" s="142">
        <v>541</v>
      </c>
      <c r="C29" s="142">
        <v>237</v>
      </c>
      <c r="D29" s="142">
        <f t="shared" si="0"/>
        <v>304</v>
      </c>
      <c r="E29" s="143"/>
    </row>
    <row r="30" spans="1:5" ht="16.5" customHeight="1">
      <c r="A30" s="47" t="s">
        <v>225</v>
      </c>
      <c r="B30" s="142">
        <v>484</v>
      </c>
      <c r="C30" s="142">
        <v>205</v>
      </c>
      <c r="D30" s="142">
        <f t="shared" si="0"/>
        <v>279</v>
      </c>
      <c r="E30" s="143"/>
    </row>
    <row r="31" spans="1:5" ht="16.5" customHeight="1">
      <c r="A31" s="47" t="s">
        <v>226</v>
      </c>
      <c r="B31" s="142">
        <v>367</v>
      </c>
      <c r="C31" s="142">
        <v>127</v>
      </c>
      <c r="D31" s="142">
        <f t="shared" si="0"/>
        <v>240</v>
      </c>
      <c r="E31" s="143"/>
    </row>
    <row r="32" spans="1:5" ht="16.5" customHeight="1">
      <c r="A32" s="47" t="s">
        <v>227</v>
      </c>
      <c r="B32" s="142">
        <v>147</v>
      </c>
      <c r="C32" s="142">
        <v>58</v>
      </c>
      <c r="D32" s="142">
        <f t="shared" si="0"/>
        <v>89</v>
      </c>
      <c r="E32" s="143"/>
    </row>
    <row r="33" spans="1:5" ht="16.5" customHeight="1">
      <c r="A33" s="47" t="s">
        <v>228</v>
      </c>
      <c r="B33" s="142">
        <v>51</v>
      </c>
      <c r="C33" s="142">
        <v>14</v>
      </c>
      <c r="D33" s="142">
        <f t="shared" si="0"/>
        <v>37</v>
      </c>
      <c r="E33" s="143"/>
    </row>
    <row r="34" spans="1:5" ht="16.5" customHeight="1">
      <c r="A34" s="47" t="s">
        <v>229</v>
      </c>
      <c r="B34" s="142">
        <v>23</v>
      </c>
      <c r="C34" s="142">
        <v>5</v>
      </c>
      <c r="D34" s="142">
        <f t="shared" si="0"/>
        <v>18</v>
      </c>
      <c r="E34" s="143"/>
    </row>
    <row r="35" spans="1:5" ht="16.5" customHeight="1">
      <c r="A35" s="52" t="s">
        <v>230</v>
      </c>
      <c r="B35" s="144">
        <v>5</v>
      </c>
      <c r="C35" s="144">
        <v>2</v>
      </c>
      <c r="D35" s="142">
        <f t="shared" si="0"/>
        <v>3</v>
      </c>
      <c r="E35" s="143"/>
    </row>
    <row r="36" spans="1:5">
      <c r="B36" s="143"/>
      <c r="C36" s="143"/>
    </row>
  </sheetData>
  <mergeCells count="3">
    <mergeCell ref="A1:D1"/>
    <mergeCell ref="A4:A5"/>
    <mergeCell ref="B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6"/>
  <sheetViews>
    <sheetView workbookViewId="0">
      <selection activeCell="N21" sqref="N21"/>
    </sheetView>
  </sheetViews>
  <sheetFormatPr defaultRowHeight="12.75"/>
  <cols>
    <col min="1" max="1" width="6.140625" style="145" customWidth="1"/>
    <col min="2" max="2" width="8.140625" style="89" customWidth="1"/>
    <col min="3" max="3" width="9.140625" style="89" customWidth="1"/>
    <col min="4" max="4" width="8.85546875" style="89" customWidth="1"/>
    <col min="5" max="12" width="8.140625" style="89" customWidth="1"/>
    <col min="13" max="256" width="9.140625" style="89"/>
    <col min="257" max="257" width="6.140625" style="89" customWidth="1"/>
    <col min="258" max="258" width="8.140625" style="89" customWidth="1"/>
    <col min="259" max="259" width="9.140625" style="89" customWidth="1"/>
    <col min="260" max="260" width="8.85546875" style="89" customWidth="1"/>
    <col min="261" max="268" width="8.140625" style="89" customWidth="1"/>
    <col min="269" max="512" width="9.140625" style="89"/>
    <col min="513" max="513" width="6.140625" style="89" customWidth="1"/>
    <col min="514" max="514" width="8.140625" style="89" customWidth="1"/>
    <col min="515" max="515" width="9.140625" style="89" customWidth="1"/>
    <col min="516" max="516" width="8.85546875" style="89" customWidth="1"/>
    <col min="517" max="524" width="8.140625" style="89" customWidth="1"/>
    <col min="525" max="768" width="9.140625" style="89"/>
    <col min="769" max="769" width="6.140625" style="89" customWidth="1"/>
    <col min="770" max="770" width="8.140625" style="89" customWidth="1"/>
    <col min="771" max="771" width="9.140625" style="89" customWidth="1"/>
    <col min="772" max="772" width="8.85546875" style="89" customWidth="1"/>
    <col min="773" max="780" width="8.140625" style="89" customWidth="1"/>
    <col min="781" max="1024" width="9.140625" style="89"/>
    <col min="1025" max="1025" width="6.140625" style="89" customWidth="1"/>
    <col min="1026" max="1026" width="8.140625" style="89" customWidth="1"/>
    <col min="1027" max="1027" width="9.140625" style="89" customWidth="1"/>
    <col min="1028" max="1028" width="8.85546875" style="89" customWidth="1"/>
    <col min="1029" max="1036" width="8.140625" style="89" customWidth="1"/>
    <col min="1037" max="1280" width="9.140625" style="89"/>
    <col min="1281" max="1281" width="6.140625" style="89" customWidth="1"/>
    <col min="1282" max="1282" width="8.140625" style="89" customWidth="1"/>
    <col min="1283" max="1283" width="9.140625" style="89" customWidth="1"/>
    <col min="1284" max="1284" width="8.85546875" style="89" customWidth="1"/>
    <col min="1285" max="1292" width="8.140625" style="89" customWidth="1"/>
    <col min="1293" max="1536" width="9.140625" style="89"/>
    <col min="1537" max="1537" width="6.140625" style="89" customWidth="1"/>
    <col min="1538" max="1538" width="8.140625" style="89" customWidth="1"/>
    <col min="1539" max="1539" width="9.140625" style="89" customWidth="1"/>
    <col min="1540" max="1540" width="8.85546875" style="89" customWidth="1"/>
    <col min="1541" max="1548" width="8.140625" style="89" customWidth="1"/>
    <col min="1549" max="1792" width="9.140625" style="89"/>
    <col min="1793" max="1793" width="6.140625" style="89" customWidth="1"/>
    <col min="1794" max="1794" width="8.140625" style="89" customWidth="1"/>
    <col min="1795" max="1795" width="9.140625" style="89" customWidth="1"/>
    <col min="1796" max="1796" width="8.85546875" style="89" customWidth="1"/>
    <col min="1797" max="1804" width="8.140625" style="89" customWidth="1"/>
    <col min="1805" max="2048" width="9.140625" style="89"/>
    <col min="2049" max="2049" width="6.140625" style="89" customWidth="1"/>
    <col min="2050" max="2050" width="8.140625" style="89" customWidth="1"/>
    <col min="2051" max="2051" width="9.140625" style="89" customWidth="1"/>
    <col min="2052" max="2052" width="8.85546875" style="89" customWidth="1"/>
    <col min="2053" max="2060" width="8.140625" style="89" customWidth="1"/>
    <col min="2061" max="2304" width="9.140625" style="89"/>
    <col min="2305" max="2305" width="6.140625" style="89" customWidth="1"/>
    <col min="2306" max="2306" width="8.140625" style="89" customWidth="1"/>
    <col min="2307" max="2307" width="9.140625" style="89" customWidth="1"/>
    <col min="2308" max="2308" width="8.85546875" style="89" customWidth="1"/>
    <col min="2309" max="2316" width="8.140625" style="89" customWidth="1"/>
    <col min="2317" max="2560" width="9.140625" style="89"/>
    <col min="2561" max="2561" width="6.140625" style="89" customWidth="1"/>
    <col min="2562" max="2562" width="8.140625" style="89" customWidth="1"/>
    <col min="2563" max="2563" width="9.140625" style="89" customWidth="1"/>
    <col min="2564" max="2564" width="8.85546875" style="89" customWidth="1"/>
    <col min="2565" max="2572" width="8.140625" style="89" customWidth="1"/>
    <col min="2573" max="2816" width="9.140625" style="89"/>
    <col min="2817" max="2817" width="6.140625" style="89" customWidth="1"/>
    <col min="2818" max="2818" width="8.140625" style="89" customWidth="1"/>
    <col min="2819" max="2819" width="9.140625" style="89" customWidth="1"/>
    <col min="2820" max="2820" width="8.85546875" style="89" customWidth="1"/>
    <col min="2821" max="2828" width="8.140625" style="89" customWidth="1"/>
    <col min="2829" max="3072" width="9.140625" style="89"/>
    <col min="3073" max="3073" width="6.140625" style="89" customWidth="1"/>
    <col min="3074" max="3074" width="8.140625" style="89" customWidth="1"/>
    <col min="3075" max="3075" width="9.140625" style="89" customWidth="1"/>
    <col min="3076" max="3076" width="8.85546875" style="89" customWidth="1"/>
    <col min="3077" max="3084" width="8.140625" style="89" customWidth="1"/>
    <col min="3085" max="3328" width="9.140625" style="89"/>
    <col min="3329" max="3329" width="6.140625" style="89" customWidth="1"/>
    <col min="3330" max="3330" width="8.140625" style="89" customWidth="1"/>
    <col min="3331" max="3331" width="9.140625" style="89" customWidth="1"/>
    <col min="3332" max="3332" width="8.85546875" style="89" customWidth="1"/>
    <col min="3333" max="3340" width="8.140625" style="89" customWidth="1"/>
    <col min="3341" max="3584" width="9.140625" style="89"/>
    <col min="3585" max="3585" width="6.140625" style="89" customWidth="1"/>
    <col min="3586" max="3586" width="8.140625" style="89" customWidth="1"/>
    <col min="3587" max="3587" width="9.140625" style="89" customWidth="1"/>
    <col min="3588" max="3588" width="8.85546875" style="89" customWidth="1"/>
    <col min="3589" max="3596" width="8.140625" style="89" customWidth="1"/>
    <col min="3597" max="3840" width="9.140625" style="89"/>
    <col min="3841" max="3841" width="6.140625" style="89" customWidth="1"/>
    <col min="3842" max="3842" width="8.140625" style="89" customWidth="1"/>
    <col min="3843" max="3843" width="9.140625" style="89" customWidth="1"/>
    <col min="3844" max="3844" width="8.85546875" style="89" customWidth="1"/>
    <col min="3845" max="3852" width="8.140625" style="89" customWidth="1"/>
    <col min="3853" max="4096" width="9.140625" style="89"/>
    <col min="4097" max="4097" width="6.140625" style="89" customWidth="1"/>
    <col min="4098" max="4098" width="8.140625" style="89" customWidth="1"/>
    <col min="4099" max="4099" width="9.140625" style="89" customWidth="1"/>
    <col min="4100" max="4100" width="8.85546875" style="89" customWidth="1"/>
    <col min="4101" max="4108" width="8.140625" style="89" customWidth="1"/>
    <col min="4109" max="4352" width="9.140625" style="89"/>
    <col min="4353" max="4353" width="6.140625" style="89" customWidth="1"/>
    <col min="4354" max="4354" width="8.140625" style="89" customWidth="1"/>
    <col min="4355" max="4355" width="9.140625" style="89" customWidth="1"/>
    <col min="4356" max="4356" width="8.85546875" style="89" customWidth="1"/>
    <col min="4357" max="4364" width="8.140625" style="89" customWidth="1"/>
    <col min="4365" max="4608" width="9.140625" style="89"/>
    <col min="4609" max="4609" width="6.140625" style="89" customWidth="1"/>
    <col min="4610" max="4610" width="8.140625" style="89" customWidth="1"/>
    <col min="4611" max="4611" width="9.140625" style="89" customWidth="1"/>
    <col min="4612" max="4612" width="8.85546875" style="89" customWidth="1"/>
    <col min="4613" max="4620" width="8.140625" style="89" customWidth="1"/>
    <col min="4621" max="4864" width="9.140625" style="89"/>
    <col min="4865" max="4865" width="6.140625" style="89" customWidth="1"/>
    <col min="4866" max="4866" width="8.140625" style="89" customWidth="1"/>
    <col min="4867" max="4867" width="9.140625" style="89" customWidth="1"/>
    <col min="4868" max="4868" width="8.85546875" style="89" customWidth="1"/>
    <col min="4869" max="4876" width="8.140625" style="89" customWidth="1"/>
    <col min="4877" max="5120" width="9.140625" style="89"/>
    <col min="5121" max="5121" width="6.140625" style="89" customWidth="1"/>
    <col min="5122" max="5122" width="8.140625" style="89" customWidth="1"/>
    <col min="5123" max="5123" width="9.140625" style="89" customWidth="1"/>
    <col min="5124" max="5124" width="8.85546875" style="89" customWidth="1"/>
    <col min="5125" max="5132" width="8.140625" style="89" customWidth="1"/>
    <col min="5133" max="5376" width="9.140625" style="89"/>
    <col min="5377" max="5377" width="6.140625" style="89" customWidth="1"/>
    <col min="5378" max="5378" width="8.140625" style="89" customWidth="1"/>
    <col min="5379" max="5379" width="9.140625" style="89" customWidth="1"/>
    <col min="5380" max="5380" width="8.85546875" style="89" customWidth="1"/>
    <col min="5381" max="5388" width="8.140625" style="89" customWidth="1"/>
    <col min="5389" max="5632" width="9.140625" style="89"/>
    <col min="5633" max="5633" width="6.140625" style="89" customWidth="1"/>
    <col min="5634" max="5634" width="8.140625" style="89" customWidth="1"/>
    <col min="5635" max="5635" width="9.140625" style="89" customWidth="1"/>
    <col min="5636" max="5636" width="8.85546875" style="89" customWidth="1"/>
    <col min="5637" max="5644" width="8.140625" style="89" customWidth="1"/>
    <col min="5645" max="5888" width="9.140625" style="89"/>
    <col min="5889" max="5889" width="6.140625" style="89" customWidth="1"/>
    <col min="5890" max="5890" width="8.140625" style="89" customWidth="1"/>
    <col min="5891" max="5891" width="9.140625" style="89" customWidth="1"/>
    <col min="5892" max="5892" width="8.85546875" style="89" customWidth="1"/>
    <col min="5893" max="5900" width="8.140625" style="89" customWidth="1"/>
    <col min="5901" max="6144" width="9.140625" style="89"/>
    <col min="6145" max="6145" width="6.140625" style="89" customWidth="1"/>
    <col min="6146" max="6146" width="8.140625" style="89" customWidth="1"/>
    <col min="6147" max="6147" width="9.140625" style="89" customWidth="1"/>
    <col min="6148" max="6148" width="8.85546875" style="89" customWidth="1"/>
    <col min="6149" max="6156" width="8.140625" style="89" customWidth="1"/>
    <col min="6157" max="6400" width="9.140625" style="89"/>
    <col min="6401" max="6401" width="6.140625" style="89" customWidth="1"/>
    <col min="6402" max="6402" width="8.140625" style="89" customWidth="1"/>
    <col min="6403" max="6403" width="9.140625" style="89" customWidth="1"/>
    <col min="6404" max="6404" width="8.85546875" style="89" customWidth="1"/>
    <col min="6405" max="6412" width="8.140625" style="89" customWidth="1"/>
    <col min="6413" max="6656" width="9.140625" style="89"/>
    <col min="6657" max="6657" width="6.140625" style="89" customWidth="1"/>
    <col min="6658" max="6658" width="8.140625" style="89" customWidth="1"/>
    <col min="6659" max="6659" width="9.140625" style="89" customWidth="1"/>
    <col min="6660" max="6660" width="8.85546875" style="89" customWidth="1"/>
    <col min="6661" max="6668" width="8.140625" style="89" customWidth="1"/>
    <col min="6669" max="6912" width="9.140625" style="89"/>
    <col min="6913" max="6913" width="6.140625" style="89" customWidth="1"/>
    <col min="6914" max="6914" width="8.140625" style="89" customWidth="1"/>
    <col min="6915" max="6915" width="9.140625" style="89" customWidth="1"/>
    <col min="6916" max="6916" width="8.85546875" style="89" customWidth="1"/>
    <col min="6917" max="6924" width="8.140625" style="89" customWidth="1"/>
    <col min="6925" max="7168" width="9.140625" style="89"/>
    <col min="7169" max="7169" width="6.140625" style="89" customWidth="1"/>
    <col min="7170" max="7170" width="8.140625" style="89" customWidth="1"/>
    <col min="7171" max="7171" width="9.140625" style="89" customWidth="1"/>
    <col min="7172" max="7172" width="8.85546875" style="89" customWidth="1"/>
    <col min="7173" max="7180" width="8.140625" style="89" customWidth="1"/>
    <col min="7181" max="7424" width="9.140625" style="89"/>
    <col min="7425" max="7425" width="6.140625" style="89" customWidth="1"/>
    <col min="7426" max="7426" width="8.140625" style="89" customWidth="1"/>
    <col min="7427" max="7427" width="9.140625" style="89" customWidth="1"/>
    <col min="7428" max="7428" width="8.85546875" style="89" customWidth="1"/>
    <col min="7429" max="7436" width="8.140625" style="89" customWidth="1"/>
    <col min="7437" max="7680" width="9.140625" style="89"/>
    <col min="7681" max="7681" width="6.140625" style="89" customWidth="1"/>
    <col min="7682" max="7682" width="8.140625" style="89" customWidth="1"/>
    <col min="7683" max="7683" width="9.140625" style="89" customWidth="1"/>
    <col min="7684" max="7684" width="8.85546875" style="89" customWidth="1"/>
    <col min="7685" max="7692" width="8.140625" style="89" customWidth="1"/>
    <col min="7693" max="7936" width="9.140625" style="89"/>
    <col min="7937" max="7937" width="6.140625" style="89" customWidth="1"/>
    <col min="7938" max="7938" width="8.140625" style="89" customWidth="1"/>
    <col min="7939" max="7939" width="9.140625" style="89" customWidth="1"/>
    <col min="7940" max="7940" width="8.85546875" style="89" customWidth="1"/>
    <col min="7941" max="7948" width="8.140625" style="89" customWidth="1"/>
    <col min="7949" max="8192" width="9.140625" style="89"/>
    <col min="8193" max="8193" width="6.140625" style="89" customWidth="1"/>
    <col min="8194" max="8194" width="8.140625" style="89" customWidth="1"/>
    <col min="8195" max="8195" width="9.140625" style="89" customWidth="1"/>
    <col min="8196" max="8196" width="8.85546875" style="89" customWidth="1"/>
    <col min="8197" max="8204" width="8.140625" style="89" customWidth="1"/>
    <col min="8205" max="8448" width="9.140625" style="89"/>
    <col min="8449" max="8449" width="6.140625" style="89" customWidth="1"/>
    <col min="8450" max="8450" width="8.140625" style="89" customWidth="1"/>
    <col min="8451" max="8451" width="9.140625" style="89" customWidth="1"/>
    <col min="8452" max="8452" width="8.85546875" style="89" customWidth="1"/>
    <col min="8453" max="8460" width="8.140625" style="89" customWidth="1"/>
    <col min="8461" max="8704" width="9.140625" style="89"/>
    <col min="8705" max="8705" width="6.140625" style="89" customWidth="1"/>
    <col min="8706" max="8706" width="8.140625" style="89" customWidth="1"/>
    <col min="8707" max="8707" width="9.140625" style="89" customWidth="1"/>
    <col min="8708" max="8708" width="8.85546875" style="89" customWidth="1"/>
    <col min="8709" max="8716" width="8.140625" style="89" customWidth="1"/>
    <col min="8717" max="8960" width="9.140625" style="89"/>
    <col min="8961" max="8961" width="6.140625" style="89" customWidth="1"/>
    <col min="8962" max="8962" width="8.140625" style="89" customWidth="1"/>
    <col min="8963" max="8963" width="9.140625" style="89" customWidth="1"/>
    <col min="8964" max="8964" width="8.85546875" style="89" customWidth="1"/>
    <col min="8965" max="8972" width="8.140625" style="89" customWidth="1"/>
    <col min="8973" max="9216" width="9.140625" style="89"/>
    <col min="9217" max="9217" width="6.140625" style="89" customWidth="1"/>
    <col min="9218" max="9218" width="8.140625" style="89" customWidth="1"/>
    <col min="9219" max="9219" width="9.140625" style="89" customWidth="1"/>
    <col min="9220" max="9220" width="8.85546875" style="89" customWidth="1"/>
    <col min="9221" max="9228" width="8.140625" style="89" customWidth="1"/>
    <col min="9229" max="9472" width="9.140625" style="89"/>
    <col min="9473" max="9473" width="6.140625" style="89" customWidth="1"/>
    <col min="9474" max="9474" width="8.140625" style="89" customWidth="1"/>
    <col min="9475" max="9475" width="9.140625" style="89" customWidth="1"/>
    <col min="9476" max="9476" width="8.85546875" style="89" customWidth="1"/>
    <col min="9477" max="9484" width="8.140625" style="89" customWidth="1"/>
    <col min="9485" max="9728" width="9.140625" style="89"/>
    <col min="9729" max="9729" width="6.140625" style="89" customWidth="1"/>
    <col min="9730" max="9730" width="8.140625" style="89" customWidth="1"/>
    <col min="9731" max="9731" width="9.140625" style="89" customWidth="1"/>
    <col min="9732" max="9732" width="8.85546875" style="89" customWidth="1"/>
    <col min="9733" max="9740" width="8.140625" style="89" customWidth="1"/>
    <col min="9741" max="9984" width="9.140625" style="89"/>
    <col min="9985" max="9985" width="6.140625" style="89" customWidth="1"/>
    <col min="9986" max="9986" width="8.140625" style="89" customWidth="1"/>
    <col min="9987" max="9987" width="9.140625" style="89" customWidth="1"/>
    <col min="9988" max="9988" width="8.85546875" style="89" customWidth="1"/>
    <col min="9989" max="9996" width="8.140625" style="89" customWidth="1"/>
    <col min="9997" max="10240" width="9.140625" style="89"/>
    <col min="10241" max="10241" width="6.140625" style="89" customWidth="1"/>
    <col min="10242" max="10242" width="8.140625" style="89" customWidth="1"/>
    <col min="10243" max="10243" width="9.140625" style="89" customWidth="1"/>
    <col min="10244" max="10244" width="8.85546875" style="89" customWidth="1"/>
    <col min="10245" max="10252" width="8.140625" style="89" customWidth="1"/>
    <col min="10253" max="10496" width="9.140625" style="89"/>
    <col min="10497" max="10497" width="6.140625" style="89" customWidth="1"/>
    <col min="10498" max="10498" width="8.140625" style="89" customWidth="1"/>
    <col min="10499" max="10499" width="9.140625" style="89" customWidth="1"/>
    <col min="10500" max="10500" width="8.85546875" style="89" customWidth="1"/>
    <col min="10501" max="10508" width="8.140625" style="89" customWidth="1"/>
    <col min="10509" max="10752" width="9.140625" style="89"/>
    <col min="10753" max="10753" width="6.140625" style="89" customWidth="1"/>
    <col min="10754" max="10754" width="8.140625" style="89" customWidth="1"/>
    <col min="10755" max="10755" width="9.140625" style="89" customWidth="1"/>
    <col min="10756" max="10756" width="8.85546875" style="89" customWidth="1"/>
    <col min="10757" max="10764" width="8.140625" style="89" customWidth="1"/>
    <col min="10765" max="11008" width="9.140625" style="89"/>
    <col min="11009" max="11009" width="6.140625" style="89" customWidth="1"/>
    <col min="11010" max="11010" width="8.140625" style="89" customWidth="1"/>
    <col min="11011" max="11011" width="9.140625" style="89" customWidth="1"/>
    <col min="11012" max="11012" width="8.85546875" style="89" customWidth="1"/>
    <col min="11013" max="11020" width="8.140625" style="89" customWidth="1"/>
    <col min="11021" max="11264" width="9.140625" style="89"/>
    <col min="11265" max="11265" width="6.140625" style="89" customWidth="1"/>
    <col min="11266" max="11266" width="8.140625" style="89" customWidth="1"/>
    <col min="11267" max="11267" width="9.140625" style="89" customWidth="1"/>
    <col min="11268" max="11268" width="8.85546875" style="89" customWidth="1"/>
    <col min="11269" max="11276" width="8.140625" style="89" customWidth="1"/>
    <col min="11277" max="11520" width="9.140625" style="89"/>
    <col min="11521" max="11521" width="6.140625" style="89" customWidth="1"/>
    <col min="11522" max="11522" width="8.140625" style="89" customWidth="1"/>
    <col min="11523" max="11523" width="9.140625" style="89" customWidth="1"/>
    <col min="11524" max="11524" width="8.85546875" style="89" customWidth="1"/>
    <col min="11525" max="11532" width="8.140625" style="89" customWidth="1"/>
    <col min="11533" max="11776" width="9.140625" style="89"/>
    <col min="11777" max="11777" width="6.140625" style="89" customWidth="1"/>
    <col min="11778" max="11778" width="8.140625" style="89" customWidth="1"/>
    <col min="11779" max="11779" width="9.140625" style="89" customWidth="1"/>
    <col min="11780" max="11780" width="8.85546875" style="89" customWidth="1"/>
    <col min="11781" max="11788" width="8.140625" style="89" customWidth="1"/>
    <col min="11789" max="12032" width="9.140625" style="89"/>
    <col min="12033" max="12033" width="6.140625" style="89" customWidth="1"/>
    <col min="12034" max="12034" width="8.140625" style="89" customWidth="1"/>
    <col min="12035" max="12035" width="9.140625" style="89" customWidth="1"/>
    <col min="12036" max="12036" width="8.85546875" style="89" customWidth="1"/>
    <col min="12037" max="12044" width="8.140625" style="89" customWidth="1"/>
    <col min="12045" max="12288" width="9.140625" style="89"/>
    <col min="12289" max="12289" width="6.140625" style="89" customWidth="1"/>
    <col min="12290" max="12290" width="8.140625" style="89" customWidth="1"/>
    <col min="12291" max="12291" width="9.140625" style="89" customWidth="1"/>
    <col min="12292" max="12292" width="8.85546875" style="89" customWidth="1"/>
    <col min="12293" max="12300" width="8.140625" style="89" customWidth="1"/>
    <col min="12301" max="12544" width="9.140625" style="89"/>
    <col min="12545" max="12545" width="6.140625" style="89" customWidth="1"/>
    <col min="12546" max="12546" width="8.140625" style="89" customWidth="1"/>
    <col min="12547" max="12547" width="9.140625" style="89" customWidth="1"/>
    <col min="12548" max="12548" width="8.85546875" style="89" customWidth="1"/>
    <col min="12549" max="12556" width="8.140625" style="89" customWidth="1"/>
    <col min="12557" max="12800" width="9.140625" style="89"/>
    <col min="12801" max="12801" width="6.140625" style="89" customWidth="1"/>
    <col min="12802" max="12802" width="8.140625" style="89" customWidth="1"/>
    <col min="12803" max="12803" width="9.140625" style="89" customWidth="1"/>
    <col min="12804" max="12804" width="8.85546875" style="89" customWidth="1"/>
    <col min="12805" max="12812" width="8.140625" style="89" customWidth="1"/>
    <col min="12813" max="13056" width="9.140625" style="89"/>
    <col min="13057" max="13057" width="6.140625" style="89" customWidth="1"/>
    <col min="13058" max="13058" width="8.140625" style="89" customWidth="1"/>
    <col min="13059" max="13059" width="9.140625" style="89" customWidth="1"/>
    <col min="13060" max="13060" width="8.85546875" style="89" customWidth="1"/>
    <col min="13061" max="13068" width="8.140625" style="89" customWidth="1"/>
    <col min="13069" max="13312" width="9.140625" style="89"/>
    <col min="13313" max="13313" width="6.140625" style="89" customWidth="1"/>
    <col min="13314" max="13314" width="8.140625" style="89" customWidth="1"/>
    <col min="13315" max="13315" width="9.140625" style="89" customWidth="1"/>
    <col min="13316" max="13316" width="8.85546875" style="89" customWidth="1"/>
    <col min="13317" max="13324" width="8.140625" style="89" customWidth="1"/>
    <col min="13325" max="13568" width="9.140625" style="89"/>
    <col min="13569" max="13569" width="6.140625" style="89" customWidth="1"/>
    <col min="13570" max="13570" width="8.140625" style="89" customWidth="1"/>
    <col min="13571" max="13571" width="9.140625" style="89" customWidth="1"/>
    <col min="13572" max="13572" width="8.85546875" style="89" customWidth="1"/>
    <col min="13573" max="13580" width="8.140625" style="89" customWidth="1"/>
    <col min="13581" max="13824" width="9.140625" style="89"/>
    <col min="13825" max="13825" width="6.140625" style="89" customWidth="1"/>
    <col min="13826" max="13826" width="8.140625" style="89" customWidth="1"/>
    <col min="13827" max="13827" width="9.140625" style="89" customWidth="1"/>
    <col min="13828" max="13828" width="8.85546875" style="89" customWidth="1"/>
    <col min="13829" max="13836" width="8.140625" style="89" customWidth="1"/>
    <col min="13837" max="14080" width="9.140625" style="89"/>
    <col min="14081" max="14081" width="6.140625" style="89" customWidth="1"/>
    <col min="14082" max="14082" width="8.140625" style="89" customWidth="1"/>
    <col min="14083" max="14083" width="9.140625" style="89" customWidth="1"/>
    <col min="14084" max="14084" width="8.85546875" style="89" customWidth="1"/>
    <col min="14085" max="14092" width="8.140625" style="89" customWidth="1"/>
    <col min="14093" max="14336" width="9.140625" style="89"/>
    <col min="14337" max="14337" width="6.140625" style="89" customWidth="1"/>
    <col min="14338" max="14338" width="8.140625" style="89" customWidth="1"/>
    <col min="14339" max="14339" width="9.140625" style="89" customWidth="1"/>
    <col min="14340" max="14340" width="8.85546875" style="89" customWidth="1"/>
    <col min="14341" max="14348" width="8.140625" style="89" customWidth="1"/>
    <col min="14349" max="14592" width="9.140625" style="89"/>
    <col min="14593" max="14593" width="6.140625" style="89" customWidth="1"/>
    <col min="14594" max="14594" width="8.140625" style="89" customWidth="1"/>
    <col min="14595" max="14595" width="9.140625" style="89" customWidth="1"/>
    <col min="14596" max="14596" width="8.85546875" style="89" customWidth="1"/>
    <col min="14597" max="14604" width="8.140625" style="89" customWidth="1"/>
    <col min="14605" max="14848" width="9.140625" style="89"/>
    <col min="14849" max="14849" width="6.140625" style="89" customWidth="1"/>
    <col min="14850" max="14850" width="8.140625" style="89" customWidth="1"/>
    <col min="14851" max="14851" width="9.140625" style="89" customWidth="1"/>
    <col min="14852" max="14852" width="8.85546875" style="89" customWidth="1"/>
    <col min="14853" max="14860" width="8.140625" style="89" customWidth="1"/>
    <col min="14861" max="15104" width="9.140625" style="89"/>
    <col min="15105" max="15105" width="6.140625" style="89" customWidth="1"/>
    <col min="15106" max="15106" width="8.140625" style="89" customWidth="1"/>
    <col min="15107" max="15107" width="9.140625" style="89" customWidth="1"/>
    <col min="15108" max="15108" width="8.85546875" style="89" customWidth="1"/>
    <col min="15109" max="15116" width="8.140625" style="89" customWidth="1"/>
    <col min="15117" max="15360" width="9.140625" style="89"/>
    <col min="15361" max="15361" width="6.140625" style="89" customWidth="1"/>
    <col min="15362" max="15362" width="8.140625" style="89" customWidth="1"/>
    <col min="15363" max="15363" width="9.140625" style="89" customWidth="1"/>
    <col min="15364" max="15364" width="8.85546875" style="89" customWidth="1"/>
    <col min="15365" max="15372" width="8.140625" style="89" customWidth="1"/>
    <col min="15373" max="15616" width="9.140625" style="89"/>
    <col min="15617" max="15617" width="6.140625" style="89" customWidth="1"/>
    <col min="15618" max="15618" width="8.140625" style="89" customWidth="1"/>
    <col min="15619" max="15619" width="9.140625" style="89" customWidth="1"/>
    <col min="15620" max="15620" width="8.85546875" style="89" customWidth="1"/>
    <col min="15621" max="15628" width="8.140625" style="89" customWidth="1"/>
    <col min="15629" max="15872" width="9.140625" style="89"/>
    <col min="15873" max="15873" width="6.140625" style="89" customWidth="1"/>
    <col min="15874" max="15874" width="8.140625" style="89" customWidth="1"/>
    <col min="15875" max="15875" width="9.140625" style="89" customWidth="1"/>
    <col min="15876" max="15876" width="8.85546875" style="89" customWidth="1"/>
    <col min="15877" max="15884" width="8.140625" style="89" customWidth="1"/>
    <col min="15885" max="16128" width="9.140625" style="89"/>
    <col min="16129" max="16129" width="6.140625" style="89" customWidth="1"/>
    <col min="16130" max="16130" width="8.140625" style="89" customWidth="1"/>
    <col min="16131" max="16131" width="9.140625" style="89" customWidth="1"/>
    <col min="16132" max="16132" width="8.85546875" style="89" customWidth="1"/>
    <col min="16133" max="16140" width="8.140625" style="89" customWidth="1"/>
    <col min="16141" max="16384" width="9.140625" style="89"/>
  </cols>
  <sheetData>
    <row r="2" spans="1:12" ht="15">
      <c r="A2" s="731" t="s">
        <v>231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</row>
    <row r="4" spans="1:12">
      <c r="A4" s="732" t="s">
        <v>195</v>
      </c>
      <c r="B4" s="732"/>
      <c r="C4" s="732"/>
    </row>
    <row r="5" spans="1:12">
      <c r="A5" s="733" t="s">
        <v>232</v>
      </c>
      <c r="B5" s="735" t="s">
        <v>233</v>
      </c>
      <c r="C5" s="736"/>
      <c r="D5" s="737"/>
      <c r="E5" s="738" t="s">
        <v>234</v>
      </c>
      <c r="F5" s="739"/>
      <c r="G5" s="740" t="s">
        <v>235</v>
      </c>
      <c r="H5" s="741"/>
      <c r="I5" s="744" t="s">
        <v>236</v>
      </c>
      <c r="J5" s="741"/>
      <c r="K5" s="744" t="s">
        <v>237</v>
      </c>
      <c r="L5" s="741"/>
    </row>
    <row r="6" spans="1:12">
      <c r="A6" s="734"/>
      <c r="B6" s="146"/>
      <c r="C6" s="147"/>
      <c r="D6" s="148"/>
      <c r="E6" s="149">
        <v>2013</v>
      </c>
      <c r="F6" s="150">
        <v>2014</v>
      </c>
      <c r="G6" s="742"/>
      <c r="H6" s="743"/>
      <c r="I6" s="745"/>
      <c r="J6" s="743"/>
      <c r="K6" s="745"/>
      <c r="L6" s="743"/>
    </row>
    <row r="7" spans="1:12">
      <c r="A7" s="151" t="s">
        <v>238</v>
      </c>
      <c r="B7" s="152">
        <v>2012</v>
      </c>
      <c r="C7" s="152">
        <v>2013</v>
      </c>
      <c r="D7" s="152">
        <v>2014</v>
      </c>
      <c r="E7" s="149">
        <v>2012</v>
      </c>
      <c r="F7" s="153">
        <v>2013</v>
      </c>
      <c r="G7" s="153">
        <v>2013</v>
      </c>
      <c r="H7" s="153">
        <v>2014</v>
      </c>
      <c r="I7" s="153">
        <v>2013</v>
      </c>
      <c r="J7" s="153">
        <v>2014</v>
      </c>
      <c r="K7" s="153">
        <v>2013</v>
      </c>
      <c r="L7" s="153">
        <v>2014</v>
      </c>
    </row>
    <row r="8" spans="1:12">
      <c r="A8" s="154"/>
      <c r="B8" s="155"/>
      <c r="C8" s="155"/>
      <c r="D8" s="155"/>
      <c r="E8" s="32"/>
      <c r="F8" s="156">
        <v>10</v>
      </c>
      <c r="G8" s="156">
        <v>10</v>
      </c>
      <c r="H8" s="156">
        <v>10</v>
      </c>
      <c r="I8" s="156">
        <v>10</v>
      </c>
      <c r="J8" s="156">
        <v>10</v>
      </c>
      <c r="K8" s="156">
        <v>10</v>
      </c>
      <c r="L8" s="156">
        <v>10</v>
      </c>
    </row>
    <row r="9" spans="1:12">
      <c r="A9" s="157" t="s">
        <v>239</v>
      </c>
      <c r="B9" s="158">
        <v>1591</v>
      </c>
      <c r="C9" s="158">
        <v>1547</v>
      </c>
      <c r="D9" s="158">
        <v>1552</v>
      </c>
      <c r="E9" s="159">
        <f>C9/B9*100-100</f>
        <v>-2.7655562539283522</v>
      </c>
      <c r="F9" s="159">
        <f>D9/C9*100-100</f>
        <v>0.32320620555914559</v>
      </c>
      <c r="G9" s="158">
        <v>506</v>
      </c>
      <c r="H9" s="158">
        <v>517</v>
      </c>
      <c r="I9" s="160">
        <v>25</v>
      </c>
      <c r="J9" s="160">
        <v>39</v>
      </c>
      <c r="K9" s="160">
        <v>79</v>
      </c>
      <c r="L9" s="160">
        <v>62</v>
      </c>
    </row>
    <row r="10" spans="1:12">
      <c r="A10" s="163" t="s">
        <v>240</v>
      </c>
      <c r="B10" s="164">
        <v>2058</v>
      </c>
      <c r="C10" s="164">
        <v>2022</v>
      </c>
      <c r="D10" s="164">
        <v>2026</v>
      </c>
      <c r="E10" s="159">
        <f t="shared" ref="E10:F24" si="0">C10/B10*100-100</f>
        <v>-1.7492711370262413</v>
      </c>
      <c r="F10" s="159">
        <f t="shared" si="0"/>
        <v>0.19782393669633791</v>
      </c>
      <c r="G10" s="164">
        <v>562</v>
      </c>
      <c r="H10" s="164">
        <v>583</v>
      </c>
      <c r="I10" s="165">
        <v>14</v>
      </c>
      <c r="J10" s="165">
        <v>35</v>
      </c>
      <c r="K10" s="165">
        <v>66</v>
      </c>
      <c r="L10" s="165">
        <v>67</v>
      </c>
    </row>
    <row r="11" spans="1:12">
      <c r="A11" s="163" t="s">
        <v>241</v>
      </c>
      <c r="B11" s="164">
        <v>1544</v>
      </c>
      <c r="C11" s="164">
        <v>1532</v>
      </c>
      <c r="D11" s="164">
        <v>1564</v>
      </c>
      <c r="E11" s="159">
        <f t="shared" si="0"/>
        <v>-0.77720207253886997</v>
      </c>
      <c r="F11" s="159">
        <f t="shared" si="0"/>
        <v>2.0887728459530166</v>
      </c>
      <c r="G11" s="164">
        <v>498</v>
      </c>
      <c r="H11" s="164">
        <v>518</v>
      </c>
      <c r="I11" s="165">
        <v>37</v>
      </c>
      <c r="J11" s="165">
        <v>18</v>
      </c>
      <c r="K11" s="165">
        <v>43</v>
      </c>
      <c r="L11" s="165">
        <v>39</v>
      </c>
    </row>
    <row r="12" spans="1:12">
      <c r="A12" s="163" t="s">
        <v>242</v>
      </c>
      <c r="B12" s="164">
        <v>974</v>
      </c>
      <c r="C12" s="164">
        <v>979</v>
      </c>
      <c r="D12" s="164">
        <v>1003</v>
      </c>
      <c r="E12" s="159">
        <f t="shared" si="0"/>
        <v>0.5133470225872685</v>
      </c>
      <c r="F12" s="159">
        <f t="shared" si="0"/>
        <v>2.4514811031664863</v>
      </c>
      <c r="G12" s="164">
        <v>370</v>
      </c>
      <c r="H12" s="164">
        <v>354</v>
      </c>
      <c r="I12" s="165">
        <v>35</v>
      </c>
      <c r="J12" s="165">
        <v>37</v>
      </c>
      <c r="K12" s="165">
        <v>45</v>
      </c>
      <c r="L12" s="165">
        <v>44</v>
      </c>
    </row>
    <row r="13" spans="1:12">
      <c r="A13" s="163" t="s">
        <v>243</v>
      </c>
      <c r="B13" s="164">
        <v>1168</v>
      </c>
      <c r="C13" s="164">
        <v>1180</v>
      </c>
      <c r="D13" s="164">
        <v>1178</v>
      </c>
      <c r="E13" s="159">
        <f t="shared" si="0"/>
        <v>1.0273972602739718</v>
      </c>
      <c r="F13" s="159">
        <f t="shared" si="0"/>
        <v>-0.16949152542372303</v>
      </c>
      <c r="G13" s="164">
        <v>408</v>
      </c>
      <c r="H13" s="164">
        <v>408</v>
      </c>
      <c r="I13" s="165">
        <v>23</v>
      </c>
      <c r="J13" s="165">
        <v>44</v>
      </c>
      <c r="K13" s="165">
        <v>54</v>
      </c>
      <c r="L13" s="165">
        <v>67</v>
      </c>
    </row>
    <row r="14" spans="1:12">
      <c r="A14" s="163" t="s">
        <v>244</v>
      </c>
      <c r="B14" s="164">
        <v>1504</v>
      </c>
      <c r="C14" s="164">
        <v>1475</v>
      </c>
      <c r="D14" s="164">
        <v>1443</v>
      </c>
      <c r="E14" s="159">
        <f t="shared" si="0"/>
        <v>-1.9281914893616943</v>
      </c>
      <c r="F14" s="159">
        <f t="shared" si="0"/>
        <v>-2.169491525423723</v>
      </c>
      <c r="G14" s="164">
        <v>444</v>
      </c>
      <c r="H14" s="164">
        <v>452</v>
      </c>
      <c r="I14" s="165">
        <v>30</v>
      </c>
      <c r="J14" s="165">
        <v>19</v>
      </c>
      <c r="K14" s="165">
        <v>62</v>
      </c>
      <c r="L14" s="165">
        <v>65</v>
      </c>
    </row>
    <row r="15" spans="1:12">
      <c r="A15" s="163" t="s">
        <v>245</v>
      </c>
      <c r="B15" s="164">
        <v>2149</v>
      </c>
      <c r="C15" s="164">
        <v>2111</v>
      </c>
      <c r="D15" s="164">
        <v>2095</v>
      </c>
      <c r="E15" s="159">
        <f t="shared" si="0"/>
        <v>-1.7682643089809318</v>
      </c>
      <c r="F15" s="159">
        <f t="shared" si="0"/>
        <v>-0.75793462813832946</v>
      </c>
      <c r="G15" s="164">
        <v>634</v>
      </c>
      <c r="H15" s="164">
        <v>644</v>
      </c>
      <c r="I15" s="165">
        <v>12</v>
      </c>
      <c r="J15" s="165">
        <v>21</v>
      </c>
      <c r="K15" s="165">
        <v>90</v>
      </c>
      <c r="L15" s="165">
        <v>41</v>
      </c>
    </row>
    <row r="16" spans="1:12">
      <c r="A16" s="163" t="s">
        <v>246</v>
      </c>
      <c r="B16" s="164">
        <v>2264</v>
      </c>
      <c r="C16" s="164">
        <v>2233</v>
      </c>
      <c r="D16" s="164">
        <v>2295</v>
      </c>
      <c r="E16" s="159">
        <f t="shared" si="0"/>
        <v>-1.3692579505300273</v>
      </c>
      <c r="F16" s="159">
        <f t="shared" si="0"/>
        <v>2.7765338110165629</v>
      </c>
      <c r="G16" s="164">
        <v>715</v>
      </c>
      <c r="H16" s="164">
        <v>759</v>
      </c>
      <c r="I16" s="165">
        <v>19</v>
      </c>
      <c r="J16" s="165">
        <v>32</v>
      </c>
      <c r="K16" s="165">
        <v>85</v>
      </c>
      <c r="L16" s="165">
        <v>35</v>
      </c>
    </row>
    <row r="17" spans="1:12">
      <c r="A17" s="163" t="s">
        <v>247</v>
      </c>
      <c r="B17" s="164">
        <v>2298</v>
      </c>
      <c r="C17" s="164">
        <v>2347</v>
      </c>
      <c r="D17" s="164">
        <v>2352</v>
      </c>
      <c r="E17" s="159">
        <f t="shared" si="0"/>
        <v>2.1322889469103501</v>
      </c>
      <c r="F17" s="159">
        <f>D17/C17*100-100</f>
        <v>0.21303792074989758</v>
      </c>
      <c r="G17" s="164">
        <v>658</v>
      </c>
      <c r="H17" s="164">
        <v>657</v>
      </c>
      <c r="I17" s="165">
        <v>67</v>
      </c>
      <c r="J17" s="165">
        <v>24</v>
      </c>
      <c r="K17" s="165">
        <v>45</v>
      </c>
      <c r="L17" s="165">
        <v>44</v>
      </c>
    </row>
    <row r="18" spans="1:12">
      <c r="A18" s="163" t="s">
        <v>248</v>
      </c>
      <c r="B18" s="164">
        <v>1932</v>
      </c>
      <c r="C18" s="164">
        <v>1892</v>
      </c>
      <c r="D18" s="164">
        <v>1822</v>
      </c>
      <c r="E18" s="159">
        <f t="shared" si="0"/>
        <v>-2.0703933747412009</v>
      </c>
      <c r="F18" s="159">
        <f t="shared" si="0"/>
        <v>-3.6997885835095161</v>
      </c>
      <c r="G18" s="164">
        <v>538</v>
      </c>
      <c r="H18" s="164">
        <v>533</v>
      </c>
      <c r="I18" s="165">
        <v>20</v>
      </c>
      <c r="J18" s="165">
        <v>10</v>
      </c>
      <c r="K18" s="165">
        <v>48</v>
      </c>
      <c r="L18" s="165">
        <v>54</v>
      </c>
    </row>
    <row r="19" spans="1:12">
      <c r="A19" s="163" t="s">
        <v>249</v>
      </c>
      <c r="B19" s="164">
        <v>2223</v>
      </c>
      <c r="C19" s="164">
        <v>2177</v>
      </c>
      <c r="D19" s="164">
        <v>2148</v>
      </c>
      <c r="E19" s="159">
        <f t="shared" si="0"/>
        <v>-2.0692757534862807</v>
      </c>
      <c r="F19" s="159">
        <f t="shared" si="0"/>
        <v>-1.3321084060633979</v>
      </c>
      <c r="G19" s="164">
        <v>650</v>
      </c>
      <c r="H19" s="164">
        <v>654</v>
      </c>
      <c r="I19" s="165">
        <v>34</v>
      </c>
      <c r="J19" s="165">
        <v>36</v>
      </c>
      <c r="K19" s="165">
        <v>87</v>
      </c>
      <c r="L19" s="165">
        <v>65</v>
      </c>
    </row>
    <row r="20" spans="1:12">
      <c r="A20" s="163" t="s">
        <v>250</v>
      </c>
      <c r="B20" s="164">
        <v>2375</v>
      </c>
      <c r="C20" s="164">
        <v>2307</v>
      </c>
      <c r="D20" s="164">
        <v>2220</v>
      </c>
      <c r="E20" s="159">
        <f t="shared" si="0"/>
        <v>-2.8631578947368439</v>
      </c>
      <c r="F20" s="159">
        <f t="shared" si="0"/>
        <v>-3.7711313394018191</v>
      </c>
      <c r="G20" s="164">
        <v>647</v>
      </c>
      <c r="H20" s="164">
        <v>641</v>
      </c>
      <c r="I20" s="165">
        <v>19</v>
      </c>
      <c r="J20" s="165">
        <v>20</v>
      </c>
      <c r="K20" s="165">
        <v>68</v>
      </c>
      <c r="L20" s="165">
        <v>116</v>
      </c>
    </row>
    <row r="21" spans="1:12">
      <c r="A21" s="163" t="s">
        <v>251</v>
      </c>
      <c r="B21" s="164">
        <v>5841</v>
      </c>
      <c r="C21" s="164">
        <v>5765</v>
      </c>
      <c r="D21" s="164">
        <v>5642</v>
      </c>
      <c r="E21" s="159">
        <f t="shared" si="0"/>
        <v>-1.3011470638589344</v>
      </c>
      <c r="F21" s="159">
        <f t="shared" si="0"/>
        <v>-2.1335646140503002</v>
      </c>
      <c r="G21" s="164">
        <v>1650</v>
      </c>
      <c r="H21" s="164">
        <v>1653</v>
      </c>
      <c r="I21" s="165">
        <v>45</v>
      </c>
      <c r="J21" s="165">
        <v>67</v>
      </c>
      <c r="K21" s="165">
        <v>215</v>
      </c>
      <c r="L21" s="165">
        <v>219</v>
      </c>
    </row>
    <row r="22" spans="1:12">
      <c r="A22" s="163" t="s">
        <v>252</v>
      </c>
      <c r="B22" s="164">
        <v>13643</v>
      </c>
      <c r="C22" s="164">
        <v>13886</v>
      </c>
      <c r="D22" s="164">
        <v>14008</v>
      </c>
      <c r="E22" s="159">
        <f t="shared" si="0"/>
        <v>1.7811331818514873</v>
      </c>
      <c r="F22" s="159">
        <f t="shared" si="0"/>
        <v>0.87858274521099133</v>
      </c>
      <c r="G22" s="164">
        <v>4181</v>
      </c>
      <c r="H22" s="164">
        <v>4262</v>
      </c>
      <c r="I22" s="165">
        <v>219</v>
      </c>
      <c r="J22" s="165">
        <v>228</v>
      </c>
      <c r="K22" s="165">
        <v>505</v>
      </c>
      <c r="L22" s="165">
        <v>415</v>
      </c>
    </row>
    <row r="23" spans="1:12">
      <c r="A23" s="163" t="s">
        <v>253</v>
      </c>
      <c r="B23" s="164">
        <v>3037</v>
      </c>
      <c r="C23" s="164">
        <v>2947</v>
      </c>
      <c r="D23" s="164">
        <v>2859</v>
      </c>
      <c r="E23" s="159">
        <f t="shared" si="0"/>
        <v>-2.9634507737899156</v>
      </c>
      <c r="F23" s="159">
        <f t="shared" si="0"/>
        <v>-2.9860875466576289</v>
      </c>
      <c r="G23" s="164">
        <v>821</v>
      </c>
      <c r="H23" s="164">
        <v>813</v>
      </c>
      <c r="I23" s="165">
        <v>19</v>
      </c>
      <c r="J23" s="165">
        <v>39</v>
      </c>
      <c r="K23" s="165">
        <v>137</v>
      </c>
      <c r="L23" s="165">
        <v>117</v>
      </c>
    </row>
    <row r="24" spans="1:12">
      <c r="A24" s="166" t="s">
        <v>254</v>
      </c>
      <c r="B24" s="57">
        <v>44601</v>
      </c>
      <c r="C24" s="57">
        <v>44400</v>
      </c>
      <c r="D24" s="57">
        <f>SUM(D9:D23)</f>
        <v>44207</v>
      </c>
      <c r="E24" s="167">
        <f t="shared" si="0"/>
        <v>-0.45066254119862492</v>
      </c>
      <c r="F24" s="167">
        <f t="shared" si="0"/>
        <v>-0.43468468468468302</v>
      </c>
      <c r="G24" s="56">
        <v>13282</v>
      </c>
      <c r="H24" s="56">
        <v>13448</v>
      </c>
      <c r="I24" s="168">
        <v>618</v>
      </c>
      <c r="J24" s="168">
        <f>SUM(J9:J23)</f>
        <v>669</v>
      </c>
      <c r="K24" s="168">
        <f>SUM(K9:K23)</f>
        <v>1629</v>
      </c>
      <c r="L24" s="168">
        <f>SUM(L9:L23)</f>
        <v>1450</v>
      </c>
    </row>
    <row r="25" spans="1:12">
      <c r="A25" s="169" t="s">
        <v>255</v>
      </c>
      <c r="B25" s="169"/>
      <c r="C25" s="169"/>
      <c r="D25" s="169"/>
      <c r="E25" s="169"/>
      <c r="F25" s="169"/>
      <c r="G25" s="169"/>
      <c r="H25" s="169"/>
      <c r="I25" s="47"/>
      <c r="J25" s="47"/>
      <c r="K25" s="47"/>
      <c r="L25" s="47"/>
    </row>
    <row r="38" spans="1:19" ht="21" customHeight="1">
      <c r="A38" s="731" t="s">
        <v>231</v>
      </c>
      <c r="B38" s="731"/>
      <c r="C38" s="731"/>
      <c r="D38" s="731"/>
      <c r="E38" s="731"/>
      <c r="F38" s="731"/>
      <c r="G38" s="731"/>
      <c r="H38" s="731"/>
      <c r="I38" s="731"/>
      <c r="J38" s="731"/>
      <c r="K38" s="731"/>
    </row>
    <row r="39" spans="1:19" ht="15" customHeight="1"/>
    <row r="40" spans="1:19">
      <c r="A40" s="732" t="s">
        <v>195</v>
      </c>
      <c r="B40" s="732"/>
      <c r="C40" s="732"/>
    </row>
    <row r="41" spans="1:19" ht="25.5" customHeight="1">
      <c r="A41" s="733" t="s">
        <v>232</v>
      </c>
      <c r="B41" s="735" t="s">
        <v>233</v>
      </c>
      <c r="C41" s="736"/>
      <c r="D41" s="737"/>
      <c r="E41" s="738" t="s">
        <v>234</v>
      </c>
      <c r="F41" s="739"/>
      <c r="G41" s="740" t="s">
        <v>235</v>
      </c>
      <c r="H41" s="741"/>
      <c r="I41" s="744" t="s">
        <v>236</v>
      </c>
      <c r="J41" s="741"/>
      <c r="K41" s="744" t="s">
        <v>237</v>
      </c>
      <c r="L41" s="741"/>
    </row>
    <row r="42" spans="1:19" ht="12.75" customHeight="1">
      <c r="A42" s="734"/>
      <c r="B42" s="146"/>
      <c r="C42" s="147"/>
      <c r="D42" s="148"/>
      <c r="E42" s="149">
        <v>2013</v>
      </c>
      <c r="F42" s="150">
        <v>2014</v>
      </c>
      <c r="G42" s="742"/>
      <c r="H42" s="743"/>
      <c r="I42" s="745"/>
      <c r="J42" s="743"/>
      <c r="K42" s="745"/>
      <c r="L42" s="743"/>
      <c r="N42" s="140"/>
      <c r="O42" s="140"/>
    </row>
    <row r="43" spans="1:19">
      <c r="A43" s="151" t="s">
        <v>238</v>
      </c>
      <c r="B43" s="152">
        <v>2012</v>
      </c>
      <c r="C43" s="152">
        <v>2013</v>
      </c>
      <c r="D43" s="152">
        <v>2014</v>
      </c>
      <c r="E43" s="149">
        <v>2012</v>
      </c>
      <c r="F43" s="153">
        <v>2013</v>
      </c>
      <c r="G43" s="153">
        <v>2013</v>
      </c>
      <c r="H43" s="153">
        <v>2014</v>
      </c>
      <c r="I43" s="153">
        <v>2013</v>
      </c>
      <c r="J43" s="153">
        <v>2014</v>
      </c>
      <c r="K43" s="153">
        <v>2013</v>
      </c>
      <c r="L43" s="153">
        <v>2014</v>
      </c>
      <c r="N43" s="140"/>
      <c r="O43" s="140"/>
    </row>
    <row r="44" spans="1:19" ht="3.75" hidden="1" customHeight="1">
      <c r="A44" s="154"/>
      <c r="B44" s="155"/>
      <c r="C44" s="155"/>
      <c r="D44" s="155"/>
      <c r="E44" s="32"/>
      <c r="F44" s="156">
        <v>10</v>
      </c>
      <c r="G44" s="156">
        <v>10</v>
      </c>
      <c r="H44" s="156">
        <v>10</v>
      </c>
      <c r="I44" s="156">
        <v>10</v>
      </c>
      <c r="J44" s="156">
        <v>10</v>
      </c>
      <c r="K44" s="156">
        <v>10</v>
      </c>
      <c r="L44" s="156">
        <v>10</v>
      </c>
    </row>
    <row r="45" spans="1:19" s="162" customFormat="1" ht="15" customHeight="1">
      <c r="A45" s="157" t="s">
        <v>239</v>
      </c>
      <c r="B45" s="158">
        <v>1591</v>
      </c>
      <c r="C45" s="158">
        <v>1547</v>
      </c>
      <c r="D45" s="158">
        <v>1552</v>
      </c>
      <c r="E45" s="159">
        <f>C45/B45*100-100</f>
        <v>-2.7655562539283522</v>
      </c>
      <c r="F45" s="159">
        <f>D45/C45*100-100</f>
        <v>0.32320620555914559</v>
      </c>
      <c r="G45" s="158">
        <v>506</v>
      </c>
      <c r="H45" s="158">
        <v>517</v>
      </c>
      <c r="I45" s="160">
        <v>25</v>
      </c>
      <c r="J45" s="160">
        <v>39</v>
      </c>
      <c r="K45" s="160">
        <v>79</v>
      </c>
      <c r="L45" s="160">
        <v>62</v>
      </c>
      <c r="M45" s="161"/>
      <c r="N45" s="161"/>
      <c r="O45" s="161">
        <v>33</v>
      </c>
      <c r="P45" s="162">
        <f>O45*1000/D45</f>
        <v>21.262886597938145</v>
      </c>
      <c r="R45" s="162">
        <v>13</v>
      </c>
      <c r="S45" s="162">
        <f>R45*1000/D45</f>
        <v>8.3762886597938149</v>
      </c>
    </row>
    <row r="46" spans="1:19" s="162" customFormat="1" ht="15" customHeight="1">
      <c r="A46" s="163" t="s">
        <v>240</v>
      </c>
      <c r="B46" s="164">
        <v>2058</v>
      </c>
      <c r="C46" s="164">
        <v>2022</v>
      </c>
      <c r="D46" s="164">
        <v>2026</v>
      </c>
      <c r="E46" s="159">
        <f t="shared" ref="E46:F60" si="1">C46/B46*100-100</f>
        <v>-1.7492711370262413</v>
      </c>
      <c r="F46" s="159">
        <f t="shared" si="1"/>
        <v>0.19782393669633791</v>
      </c>
      <c r="G46" s="164">
        <v>562</v>
      </c>
      <c r="H46" s="164">
        <v>583</v>
      </c>
      <c r="I46" s="165">
        <v>14</v>
      </c>
      <c r="J46" s="165">
        <v>35</v>
      </c>
      <c r="K46" s="165">
        <v>66</v>
      </c>
      <c r="L46" s="165">
        <v>67</v>
      </c>
      <c r="M46" s="161"/>
      <c r="N46" s="161"/>
      <c r="O46" s="161">
        <v>50</v>
      </c>
      <c r="P46" s="162">
        <f t="shared" ref="P46:P60" si="2">O46*1000/D46</f>
        <v>24.679170779861796</v>
      </c>
      <c r="R46" s="162">
        <v>12</v>
      </c>
      <c r="S46" s="162">
        <f t="shared" ref="S46:S60" si="3">R46*1000/D46</f>
        <v>5.923000987166831</v>
      </c>
    </row>
    <row r="47" spans="1:19" s="162" customFormat="1" ht="15" customHeight="1">
      <c r="A47" s="163" t="s">
        <v>241</v>
      </c>
      <c r="B47" s="164">
        <v>1544</v>
      </c>
      <c r="C47" s="164">
        <v>1532</v>
      </c>
      <c r="D47" s="164">
        <v>1564</v>
      </c>
      <c r="E47" s="159">
        <f t="shared" si="1"/>
        <v>-0.77720207253886997</v>
      </c>
      <c r="F47" s="159">
        <f t="shared" si="1"/>
        <v>2.0887728459530166</v>
      </c>
      <c r="G47" s="164">
        <v>498</v>
      </c>
      <c r="H47" s="164">
        <v>518</v>
      </c>
      <c r="I47" s="165">
        <v>37</v>
      </c>
      <c r="J47" s="165">
        <v>18</v>
      </c>
      <c r="K47" s="165">
        <v>43</v>
      </c>
      <c r="L47" s="165">
        <v>39</v>
      </c>
      <c r="M47" s="161"/>
      <c r="N47" s="161"/>
      <c r="O47" s="161">
        <v>36</v>
      </c>
      <c r="P47" s="162">
        <f t="shared" si="2"/>
        <v>23.017902813299234</v>
      </c>
      <c r="R47" s="162">
        <v>9</v>
      </c>
      <c r="S47" s="162">
        <f t="shared" si="3"/>
        <v>5.7544757033248084</v>
      </c>
    </row>
    <row r="48" spans="1:19" s="162" customFormat="1" ht="15" customHeight="1">
      <c r="A48" s="163" t="s">
        <v>242</v>
      </c>
      <c r="B48" s="164">
        <v>974</v>
      </c>
      <c r="C48" s="164">
        <v>979</v>
      </c>
      <c r="D48" s="164">
        <v>1003</v>
      </c>
      <c r="E48" s="159">
        <f t="shared" si="1"/>
        <v>0.5133470225872685</v>
      </c>
      <c r="F48" s="159">
        <f t="shared" si="1"/>
        <v>2.4514811031664863</v>
      </c>
      <c r="G48" s="164">
        <v>370</v>
      </c>
      <c r="H48" s="164">
        <v>354</v>
      </c>
      <c r="I48" s="165">
        <v>35</v>
      </c>
      <c r="J48" s="165">
        <v>37</v>
      </c>
      <c r="K48" s="165">
        <v>45</v>
      </c>
      <c r="L48" s="165">
        <v>44</v>
      </c>
      <c r="M48" s="161"/>
      <c r="N48" s="161"/>
      <c r="O48" s="161">
        <v>28</v>
      </c>
      <c r="P48" s="162">
        <f t="shared" si="2"/>
        <v>27.916251246261215</v>
      </c>
      <c r="R48" s="162">
        <v>10</v>
      </c>
      <c r="S48" s="162">
        <f t="shared" si="3"/>
        <v>9.9700897308075778</v>
      </c>
    </row>
    <row r="49" spans="1:19" s="162" customFormat="1" ht="15" customHeight="1">
      <c r="A49" s="163" t="s">
        <v>243</v>
      </c>
      <c r="B49" s="164">
        <v>1168</v>
      </c>
      <c r="C49" s="164">
        <v>1180</v>
      </c>
      <c r="D49" s="164">
        <v>1178</v>
      </c>
      <c r="E49" s="159">
        <f t="shared" si="1"/>
        <v>1.0273972602739718</v>
      </c>
      <c r="F49" s="159">
        <f t="shared" si="1"/>
        <v>-0.16949152542372303</v>
      </c>
      <c r="G49" s="164">
        <v>408</v>
      </c>
      <c r="H49" s="164">
        <v>408</v>
      </c>
      <c r="I49" s="165">
        <v>23</v>
      </c>
      <c r="J49" s="165">
        <v>44</v>
      </c>
      <c r="K49" s="165">
        <v>54</v>
      </c>
      <c r="L49" s="165">
        <v>67</v>
      </c>
      <c r="M49" s="161"/>
      <c r="N49" s="161"/>
      <c r="O49" s="161">
        <v>28</v>
      </c>
      <c r="P49" s="162">
        <f t="shared" si="2"/>
        <v>23.769100169779286</v>
      </c>
      <c r="R49" s="162">
        <v>5</v>
      </c>
      <c r="S49" s="162">
        <f t="shared" si="3"/>
        <v>4.2444821731748723</v>
      </c>
    </row>
    <row r="50" spans="1:19" s="162" customFormat="1" ht="15" customHeight="1">
      <c r="A50" s="163" t="s">
        <v>244</v>
      </c>
      <c r="B50" s="164">
        <v>1504</v>
      </c>
      <c r="C50" s="164">
        <v>1475</v>
      </c>
      <c r="D50" s="164">
        <v>1443</v>
      </c>
      <c r="E50" s="159">
        <f t="shared" si="1"/>
        <v>-1.9281914893616943</v>
      </c>
      <c r="F50" s="159">
        <f t="shared" si="1"/>
        <v>-2.169491525423723</v>
      </c>
      <c r="G50" s="164">
        <v>444</v>
      </c>
      <c r="H50" s="164">
        <v>452</v>
      </c>
      <c r="I50" s="165">
        <v>30</v>
      </c>
      <c r="J50" s="165">
        <v>19</v>
      </c>
      <c r="K50" s="165">
        <v>62</v>
      </c>
      <c r="L50" s="165">
        <v>65</v>
      </c>
      <c r="M50" s="161"/>
      <c r="N50" s="161"/>
      <c r="O50" s="161">
        <v>27</v>
      </c>
      <c r="P50" s="162">
        <f t="shared" si="2"/>
        <v>18.71101871101871</v>
      </c>
      <c r="R50" s="162">
        <v>4</v>
      </c>
      <c r="S50" s="162">
        <f t="shared" si="3"/>
        <v>2.772002772002772</v>
      </c>
    </row>
    <row r="51" spans="1:19" s="162" customFormat="1" ht="15" customHeight="1">
      <c r="A51" s="163" t="s">
        <v>245</v>
      </c>
      <c r="B51" s="164">
        <v>2149</v>
      </c>
      <c r="C51" s="164">
        <v>2111</v>
      </c>
      <c r="D51" s="164">
        <v>2095</v>
      </c>
      <c r="E51" s="159">
        <f t="shared" si="1"/>
        <v>-1.7682643089809318</v>
      </c>
      <c r="F51" s="159">
        <f t="shared" si="1"/>
        <v>-0.75793462813832946</v>
      </c>
      <c r="G51" s="164">
        <v>634</v>
      </c>
      <c r="H51" s="164">
        <v>644</v>
      </c>
      <c r="I51" s="165">
        <v>12</v>
      </c>
      <c r="J51" s="165">
        <v>21</v>
      </c>
      <c r="K51" s="165">
        <v>90</v>
      </c>
      <c r="L51" s="165">
        <v>41</v>
      </c>
      <c r="M51" s="161"/>
      <c r="N51" s="161"/>
      <c r="O51" s="161">
        <v>45</v>
      </c>
      <c r="P51" s="162">
        <f t="shared" si="2"/>
        <v>21.479713603818617</v>
      </c>
      <c r="R51" s="162">
        <v>7</v>
      </c>
      <c r="S51" s="162">
        <f t="shared" si="3"/>
        <v>3.3412887828162292</v>
      </c>
    </row>
    <row r="52" spans="1:19" s="162" customFormat="1" ht="15" customHeight="1">
      <c r="A52" s="163" t="s">
        <v>246</v>
      </c>
      <c r="B52" s="164">
        <v>2264</v>
      </c>
      <c r="C52" s="164">
        <v>2233</v>
      </c>
      <c r="D52" s="164">
        <v>2295</v>
      </c>
      <c r="E52" s="159">
        <f t="shared" si="1"/>
        <v>-1.3692579505300273</v>
      </c>
      <c r="F52" s="159">
        <f t="shared" si="1"/>
        <v>2.7765338110165629</v>
      </c>
      <c r="G52" s="164">
        <v>715</v>
      </c>
      <c r="H52" s="164">
        <v>759</v>
      </c>
      <c r="I52" s="165">
        <v>19</v>
      </c>
      <c r="J52" s="165">
        <v>32</v>
      </c>
      <c r="K52" s="165">
        <v>85</v>
      </c>
      <c r="L52" s="165">
        <v>35</v>
      </c>
      <c r="M52" s="161"/>
      <c r="N52" s="161"/>
      <c r="O52" s="161">
        <v>52</v>
      </c>
      <c r="P52" s="162">
        <f t="shared" si="2"/>
        <v>22.657952069716774</v>
      </c>
      <c r="R52" s="162">
        <v>14</v>
      </c>
      <c r="S52" s="162">
        <f t="shared" si="3"/>
        <v>6.1002178649237475</v>
      </c>
    </row>
    <row r="53" spans="1:19" s="162" customFormat="1" ht="15" customHeight="1">
      <c r="A53" s="163" t="s">
        <v>247</v>
      </c>
      <c r="B53" s="164">
        <v>2298</v>
      </c>
      <c r="C53" s="164">
        <v>2347</v>
      </c>
      <c r="D53" s="164">
        <v>2352</v>
      </c>
      <c r="E53" s="159">
        <f t="shared" si="1"/>
        <v>2.1322889469103501</v>
      </c>
      <c r="F53" s="159">
        <f>D53/C53*100-100</f>
        <v>0.21303792074989758</v>
      </c>
      <c r="G53" s="164">
        <v>658</v>
      </c>
      <c r="H53" s="164">
        <v>657</v>
      </c>
      <c r="I53" s="165">
        <v>67</v>
      </c>
      <c r="J53" s="165">
        <v>24</v>
      </c>
      <c r="K53" s="165">
        <v>45</v>
      </c>
      <c r="L53" s="165">
        <v>44</v>
      </c>
      <c r="M53" s="161"/>
      <c r="N53" s="161"/>
      <c r="O53" s="161">
        <v>48</v>
      </c>
      <c r="P53" s="162">
        <f t="shared" si="2"/>
        <v>20.408163265306122</v>
      </c>
      <c r="R53" s="162">
        <v>12</v>
      </c>
      <c r="S53" s="162">
        <f t="shared" si="3"/>
        <v>5.1020408163265305</v>
      </c>
    </row>
    <row r="54" spans="1:19" s="162" customFormat="1" ht="15" customHeight="1">
      <c r="A54" s="163" t="s">
        <v>248</v>
      </c>
      <c r="B54" s="164">
        <v>1932</v>
      </c>
      <c r="C54" s="164">
        <v>1892</v>
      </c>
      <c r="D54" s="164">
        <v>1822</v>
      </c>
      <c r="E54" s="159">
        <f t="shared" si="1"/>
        <v>-2.0703933747412009</v>
      </c>
      <c r="F54" s="159">
        <f t="shared" si="1"/>
        <v>-3.6997885835095161</v>
      </c>
      <c r="G54" s="164">
        <v>538</v>
      </c>
      <c r="H54" s="164">
        <v>533</v>
      </c>
      <c r="I54" s="165">
        <v>20</v>
      </c>
      <c r="J54" s="165">
        <v>10</v>
      </c>
      <c r="K54" s="165">
        <v>48</v>
      </c>
      <c r="L54" s="165">
        <v>54</v>
      </c>
      <c r="M54" s="161"/>
      <c r="N54" s="161"/>
      <c r="O54" s="161">
        <v>35</v>
      </c>
      <c r="P54" s="162">
        <f t="shared" si="2"/>
        <v>19.20965971459934</v>
      </c>
      <c r="R54" s="162">
        <v>9</v>
      </c>
      <c r="S54" s="162">
        <f t="shared" si="3"/>
        <v>4.9396267837541163</v>
      </c>
    </row>
    <row r="55" spans="1:19" s="162" customFormat="1" ht="15" customHeight="1">
      <c r="A55" s="163" t="s">
        <v>249</v>
      </c>
      <c r="B55" s="164">
        <v>2223</v>
      </c>
      <c r="C55" s="164">
        <v>2177</v>
      </c>
      <c r="D55" s="164">
        <v>2148</v>
      </c>
      <c r="E55" s="159">
        <f t="shared" si="1"/>
        <v>-2.0692757534862807</v>
      </c>
      <c r="F55" s="159">
        <f t="shared" si="1"/>
        <v>-1.3321084060633979</v>
      </c>
      <c r="G55" s="164">
        <v>650</v>
      </c>
      <c r="H55" s="164">
        <v>654</v>
      </c>
      <c r="I55" s="165">
        <v>34</v>
      </c>
      <c r="J55" s="165">
        <v>36</v>
      </c>
      <c r="K55" s="165">
        <v>87</v>
      </c>
      <c r="L55" s="165">
        <v>65</v>
      </c>
      <c r="M55" s="161"/>
      <c r="N55" s="161"/>
      <c r="O55" s="161">
        <v>43</v>
      </c>
      <c r="P55" s="162">
        <f t="shared" si="2"/>
        <v>20.018621973929235</v>
      </c>
      <c r="R55" s="162">
        <v>12</v>
      </c>
      <c r="S55" s="162">
        <f t="shared" si="3"/>
        <v>5.5865921787709496</v>
      </c>
    </row>
    <row r="56" spans="1:19" s="162" customFormat="1" ht="15" customHeight="1">
      <c r="A56" s="163" t="s">
        <v>250</v>
      </c>
      <c r="B56" s="164">
        <v>2375</v>
      </c>
      <c r="C56" s="164">
        <v>2307</v>
      </c>
      <c r="D56" s="164">
        <v>2220</v>
      </c>
      <c r="E56" s="159">
        <f t="shared" si="1"/>
        <v>-2.8631578947368439</v>
      </c>
      <c r="F56" s="159">
        <f t="shared" si="1"/>
        <v>-3.7711313394018191</v>
      </c>
      <c r="G56" s="164">
        <v>647</v>
      </c>
      <c r="H56" s="164">
        <v>641</v>
      </c>
      <c r="I56" s="165">
        <v>19</v>
      </c>
      <c r="J56" s="165">
        <v>20</v>
      </c>
      <c r="K56" s="165">
        <v>68</v>
      </c>
      <c r="L56" s="165">
        <v>116</v>
      </c>
      <c r="M56" s="161"/>
      <c r="N56" s="161"/>
      <c r="O56" s="161">
        <v>42</v>
      </c>
      <c r="P56" s="162">
        <f t="shared" si="2"/>
        <v>18.918918918918919</v>
      </c>
      <c r="R56" s="162">
        <v>8</v>
      </c>
      <c r="S56" s="162">
        <f t="shared" si="3"/>
        <v>3.6036036036036037</v>
      </c>
    </row>
    <row r="57" spans="1:19" s="162" customFormat="1" ht="15" customHeight="1">
      <c r="A57" s="163" t="s">
        <v>251</v>
      </c>
      <c r="B57" s="164">
        <v>5841</v>
      </c>
      <c r="C57" s="164">
        <v>5765</v>
      </c>
      <c r="D57" s="164">
        <v>5642</v>
      </c>
      <c r="E57" s="159">
        <f t="shared" si="1"/>
        <v>-1.3011470638589344</v>
      </c>
      <c r="F57" s="159">
        <f t="shared" si="1"/>
        <v>-2.1335646140503002</v>
      </c>
      <c r="G57" s="164">
        <v>1650</v>
      </c>
      <c r="H57" s="164">
        <v>1653</v>
      </c>
      <c r="I57" s="165">
        <v>45</v>
      </c>
      <c r="J57" s="165">
        <v>67</v>
      </c>
      <c r="K57" s="165">
        <v>215</v>
      </c>
      <c r="L57" s="165">
        <v>219</v>
      </c>
      <c r="M57" s="161"/>
      <c r="N57" s="161"/>
      <c r="O57" s="161">
        <v>126</v>
      </c>
      <c r="P57" s="162">
        <f t="shared" si="2"/>
        <v>22.332506203473944</v>
      </c>
      <c r="R57" s="162">
        <v>40</v>
      </c>
      <c r="S57" s="162">
        <f t="shared" si="3"/>
        <v>7.0896845090393477</v>
      </c>
    </row>
    <row r="58" spans="1:19" s="162" customFormat="1" ht="15" customHeight="1">
      <c r="A58" s="163" t="s">
        <v>252</v>
      </c>
      <c r="B58" s="164">
        <v>13643</v>
      </c>
      <c r="C58" s="164">
        <v>13886</v>
      </c>
      <c r="D58" s="164">
        <v>14008</v>
      </c>
      <c r="E58" s="159">
        <f t="shared" si="1"/>
        <v>1.7811331818514873</v>
      </c>
      <c r="F58" s="159">
        <f t="shared" si="1"/>
        <v>0.87858274521099133</v>
      </c>
      <c r="G58" s="164">
        <v>4181</v>
      </c>
      <c r="H58" s="164">
        <v>4262</v>
      </c>
      <c r="I58" s="165">
        <v>219</v>
      </c>
      <c r="J58" s="165">
        <v>228</v>
      </c>
      <c r="K58" s="165">
        <v>505</v>
      </c>
      <c r="L58" s="165">
        <v>415</v>
      </c>
      <c r="M58" s="161"/>
      <c r="N58" s="161"/>
      <c r="O58" s="161">
        <v>373</v>
      </c>
      <c r="P58" s="162">
        <f t="shared" si="2"/>
        <v>26.627641347801255</v>
      </c>
      <c r="R58" s="162">
        <v>95</v>
      </c>
      <c r="S58" s="162">
        <f t="shared" si="3"/>
        <v>6.7818389491719016</v>
      </c>
    </row>
    <row r="59" spans="1:19" s="162" customFormat="1" ht="15" customHeight="1">
      <c r="A59" s="163" t="s">
        <v>253</v>
      </c>
      <c r="B59" s="164">
        <v>3037</v>
      </c>
      <c r="C59" s="164">
        <v>2947</v>
      </c>
      <c r="D59" s="164">
        <v>2859</v>
      </c>
      <c r="E59" s="159">
        <f t="shared" si="1"/>
        <v>-2.9634507737899156</v>
      </c>
      <c r="F59" s="159">
        <f t="shared" si="1"/>
        <v>-2.9860875466576289</v>
      </c>
      <c r="G59" s="164">
        <v>821</v>
      </c>
      <c r="H59" s="164">
        <v>813</v>
      </c>
      <c r="I59" s="165">
        <v>19</v>
      </c>
      <c r="J59" s="165">
        <v>39</v>
      </c>
      <c r="K59" s="165">
        <v>137</v>
      </c>
      <c r="L59" s="165">
        <v>117</v>
      </c>
      <c r="M59" s="161"/>
      <c r="N59" s="161"/>
      <c r="O59" s="161">
        <v>65</v>
      </c>
      <c r="P59" s="162">
        <f t="shared" si="2"/>
        <v>22.73522210563134</v>
      </c>
      <c r="R59" s="162">
        <v>20</v>
      </c>
      <c r="S59" s="162">
        <f t="shared" si="3"/>
        <v>6.995452955578874</v>
      </c>
    </row>
    <row r="60" spans="1:19" s="140" customFormat="1" ht="15" customHeight="1">
      <c r="A60" s="166" t="s">
        <v>254</v>
      </c>
      <c r="B60" s="57">
        <v>44601</v>
      </c>
      <c r="C60" s="57">
        <v>44400</v>
      </c>
      <c r="D60" s="57">
        <f>SUM(D45:D59)</f>
        <v>44207</v>
      </c>
      <c r="E60" s="167">
        <f t="shared" si="1"/>
        <v>-0.45066254119862492</v>
      </c>
      <c r="F60" s="167">
        <f t="shared" si="1"/>
        <v>-0.43468468468468302</v>
      </c>
      <c r="G60" s="56">
        <v>13282</v>
      </c>
      <c r="H60" s="56">
        <v>13448</v>
      </c>
      <c r="I60" s="168">
        <v>618</v>
      </c>
      <c r="J60" s="168">
        <f>SUM(J45:J59)</f>
        <v>669</v>
      </c>
      <c r="K60" s="168">
        <f>SUM(K45:K59)</f>
        <v>1629</v>
      </c>
      <c r="L60" s="168">
        <f>SUM(L45:L59)</f>
        <v>1450</v>
      </c>
      <c r="N60" s="161"/>
      <c r="O60" s="161">
        <v>1031</v>
      </c>
      <c r="P60" s="162">
        <f t="shared" si="2"/>
        <v>23.322098310222362</v>
      </c>
      <c r="R60" s="140">
        <v>270</v>
      </c>
      <c r="S60" s="162">
        <f t="shared" si="3"/>
        <v>6.1076300133463022</v>
      </c>
    </row>
    <row r="61" spans="1:19">
      <c r="A61" s="169" t="s">
        <v>255</v>
      </c>
      <c r="B61" s="169"/>
      <c r="C61" s="169"/>
      <c r="D61" s="169"/>
      <c r="E61" s="169"/>
      <c r="F61" s="169"/>
      <c r="G61" s="169"/>
      <c r="H61" s="169"/>
      <c r="I61" s="47"/>
      <c r="J61" s="47"/>
      <c r="K61" s="47"/>
      <c r="L61" s="47"/>
      <c r="N61" s="161"/>
      <c r="O61" s="161"/>
    </row>
    <row r="62" spans="1:19">
      <c r="A62" s="170"/>
      <c r="B62" s="170"/>
      <c r="C62" s="170"/>
      <c r="D62" s="170"/>
    </row>
    <row r="63" spans="1:19">
      <c r="A63" s="170"/>
      <c r="B63" s="170"/>
      <c r="C63" s="171"/>
      <c r="D63" s="171"/>
    </row>
    <row r="64" spans="1:19">
      <c r="A64" s="170"/>
      <c r="B64" s="170"/>
      <c r="C64" s="170"/>
      <c r="D64" s="170"/>
    </row>
    <row r="65" spans="1:4">
      <c r="A65" s="170"/>
      <c r="B65" s="170"/>
      <c r="C65" s="170"/>
      <c r="D65" s="170"/>
    </row>
    <row r="66" spans="1:4">
      <c r="A66" s="170"/>
      <c r="B66" s="170"/>
      <c r="C66" s="170"/>
      <c r="D66" s="170"/>
    </row>
  </sheetData>
  <mergeCells count="16">
    <mergeCell ref="A2:K2"/>
    <mergeCell ref="A4:C4"/>
    <mergeCell ref="A5:A6"/>
    <mergeCell ref="B5:D5"/>
    <mergeCell ref="E5:F5"/>
    <mergeCell ref="G5:H6"/>
    <mergeCell ref="I5:J6"/>
    <mergeCell ref="K5:L6"/>
    <mergeCell ref="A38:K38"/>
    <mergeCell ref="A40:C40"/>
    <mergeCell ref="A41:A42"/>
    <mergeCell ref="B41:D41"/>
    <mergeCell ref="E41:F41"/>
    <mergeCell ref="G41:H42"/>
    <mergeCell ref="I41:J42"/>
    <mergeCell ref="K41:L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хүнсний бүт.үнэ</vt:lpstr>
      <vt:lpstr>хамгийн</vt:lpstr>
      <vt:lpstr>сумдын товч мэдээ</vt:lpstr>
      <vt:lpstr>төсвийн орлогын гүйцэтгэл</vt:lpstr>
      <vt:lpstr>орлогын төлөвлөгөөний биелэлт</vt:lpstr>
      <vt:lpstr>төсвийн зарлагын гүйцэтгэл</vt:lpstr>
      <vt:lpstr>банкны мэдээ</vt:lpstr>
      <vt:lpstr>суурин хүн амын жилийн эцсийн.т</vt:lpstr>
      <vt:lpstr>хүн ам, өрхийн тоо, шилжилт сум</vt:lpstr>
      <vt:lpstr>өрхийн тоо ам бүлийн тоо өрх</vt:lpstr>
      <vt:lpstr>хөд.эрхлэлтийг дэмжих сан зээл</vt:lpstr>
      <vt:lpstr>сум хөгжүүлэх сангийн санхүүжил</vt:lpstr>
      <vt:lpstr>Жижиг дунд үйлдвэрлэлийг дэмжих</vt:lpstr>
      <vt:lpstr>сум хөг.сан үйл ажиллагаа</vt:lpstr>
      <vt:lpstr>хүн амын нийгмийн зарим үзүүлэл</vt:lpstr>
      <vt:lpstr>төрөлт нас баралт гэрлэлт</vt:lpstr>
      <vt:lpstr>Н.н шимтгэлийн орлого зар</vt:lpstr>
      <vt:lpstr>НД.н сангийн орлого зар</vt:lpstr>
      <vt:lpstr>аймаг бүртгэлтэй ажилгүйчүүд</vt:lpstr>
      <vt:lpstr>ажлын байрны зуучлал</vt:lpstr>
      <vt:lpstr>боловсролын байгууллагын зарим </vt:lpstr>
      <vt:lpstr>боловсрол 2</vt:lpstr>
      <vt:lpstr>ЭМБайгууллага</vt:lpstr>
      <vt:lpstr>ЭМ.н үйл ажиллагааны үзүүлэлт</vt:lpstr>
      <vt:lpstr>халдварт өвчнөөр өвчлөгсөд</vt:lpstr>
      <vt:lpstr>1000 хүн амд ногдох төрөлт өсөл</vt:lpstr>
      <vt:lpstr>нийгмийн халамжийн сан.үз</vt:lpstr>
      <vt:lpstr>өрх ам бүлд ногдох мал сумдаар</vt:lpstr>
      <vt:lpstr>жил.эцсийн мал тооллого</vt:lpstr>
      <vt:lpstr>том малын зүй бус хорогдол</vt:lpstr>
      <vt:lpstr>төл бойжилтын мэдээ</vt:lpstr>
      <vt:lpstr>иргэд, малчин өрхийн мал.бүлэг</vt:lpstr>
      <vt:lpstr>ургац хураалт, хад.тэж бэлтгэл</vt:lpstr>
      <vt:lpstr>АҮ.н нийт бүт.үйлд</vt:lpstr>
      <vt:lpstr>гол нэр төрлийн бүт.үйлд</vt:lpstr>
      <vt:lpstr>барилга угсралт, их засвар</vt:lpstr>
      <vt:lpstr>авто тээвэр</vt:lpstr>
      <vt:lpstr>ХҮИ</vt:lpstr>
      <vt:lpstr>гол нэр.төр бүт үнэ</vt:lpstr>
      <vt:lpstr>ХАА-н бүт.үнэ</vt:lpstr>
      <vt:lpstr>гэмт хэргийн мэдээ</vt:lpstr>
      <vt:lpstr>гэмт хэргийн зөрчлийн мэдээ</vt:lpstr>
      <vt:lpstr>гэр бүлийн хэр.зориулсан газар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Uyanga_j</cp:lastModifiedBy>
  <cp:lastPrinted>2015-01-22T09:28:44Z</cp:lastPrinted>
  <dcterms:created xsi:type="dcterms:W3CDTF">2015-01-15T23:40:01Z</dcterms:created>
  <dcterms:modified xsi:type="dcterms:W3CDTF">2015-01-22T09:29:41Z</dcterms:modified>
</cp:coreProperties>
</file>